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e691d8fe76c8986/Documents/Finance/Budgets/ARMTA Budget 2026-2027/"/>
    </mc:Choice>
  </mc:AlternateContent>
  <xr:revisionPtr revIDLastSave="489" documentId="8_{54F30CB4-E4A8-4A3D-8301-05598FF4EFB8}" xr6:coauthVersionLast="47" xr6:coauthVersionMax="47" xr10:uidLastSave="{CC5171B1-C63F-4367-8A8B-D090CC3DB4D4}"/>
  <bookViews>
    <workbookView xWindow="-108" yWindow="-108" windowWidth="23256" windowHeight="12456" xr2:uid="{577E5053-1352-4A10-A652-1D5303D4701A}"/>
  </bookViews>
  <sheets>
    <sheet name="Sheet1" sheetId="1" r:id="rId1"/>
  </sheets>
  <definedNames>
    <definedName name="OLE_LINK1" localSheetId="0">Sheet1!$W$144</definedName>
    <definedName name="_xlnm.Print_Titles" localSheetId="0">Sheet1!$A:$G,Sheet1!$1:$2</definedName>
    <definedName name="QB_COLUMN_290" localSheetId="0" hidden="1">Sheet1!$N$1</definedName>
    <definedName name="QB_COLUMN_59201" localSheetId="0" hidden="1">Sheet1!$H$2</definedName>
    <definedName name="QB_COLUMN_59202" localSheetId="0" hidden="1">Sheet1!$N$2</definedName>
    <definedName name="QB_COLUMN_59300" localSheetId="0" hidden="1">Sheet1!#REF!</definedName>
    <definedName name="QB_COLUMN_63620" localSheetId="0" hidden="1">Sheet1!#REF!</definedName>
    <definedName name="QB_COLUMN_63621" localSheetId="0" hidden="1">Sheet1!$L$2</definedName>
    <definedName name="QB_COLUMN_63622" localSheetId="0" hidden="1">Sheet1!$R$2</definedName>
    <definedName name="QB_COLUMN_76211" localSheetId="0" hidden="1">Sheet1!$J$2</definedName>
    <definedName name="QB_COLUMN_76212" localSheetId="0" hidden="1">Sheet1!$P$2</definedName>
    <definedName name="QB_COLUMN_76310" localSheetId="0" hidden="1">Sheet1!#REF!</definedName>
    <definedName name="QB_DATA_0" localSheetId="0" hidden="1">Sheet1!$4:$4,Sheet1!$5:$5,Sheet1!$7:$7,Sheet1!$8:$8,Sheet1!$10:$10,Sheet1!$11:$11,Sheet1!$14:$14,Sheet1!$15:$15,Sheet1!$16:$16,Sheet1!$17:$17,Sheet1!$18:$18,Sheet1!$19:$19,Sheet1!$20:$20,Sheet1!$22:$22,Sheet1!$23:$23,Sheet1!$26:$26</definedName>
    <definedName name="QB_DATA_1" localSheetId="0" hidden="1">Sheet1!$31:$31,Sheet1!$32:$32,Sheet1!$33:$33,Sheet1!$34:$34,Sheet1!$35:$35,Sheet1!$36:$36,Sheet1!$37:$37,Sheet1!$38:$38,Sheet1!$39:$39,Sheet1!$40:$40,Sheet1!$41:$41,Sheet1!$45:$45,Sheet1!$46:$46,Sheet1!$50:$50,Sheet1!$51:$51,Sheet1!$52:$52</definedName>
    <definedName name="QB_DATA_2" localSheetId="0" hidden="1">Sheet1!$53:$53,Sheet1!$55:$55,Sheet1!$57:$57,Sheet1!$58:$58,Sheet1!$59:$59,Sheet1!$60:$60,Sheet1!$61:$61,Sheet1!$63:$63,Sheet1!$64:$64,Sheet1!$65:$65,Sheet1!$66:$66,Sheet1!$69:$69,Sheet1!$70:$70,Sheet1!$71:$71,Sheet1!$74:$74,Sheet1!$75:$75</definedName>
    <definedName name="QB_DATA_3" localSheetId="0" hidden="1">Sheet1!$77:$77,Sheet1!$78:$78,Sheet1!$80:$80,Sheet1!$81:$81,Sheet1!$82:$82,Sheet1!$84:$84,Sheet1!$87:$87,Sheet1!$88:$88,Sheet1!$89:$89,Sheet1!$91:$91,Sheet1!$93:$93,Sheet1!$94:$94,Sheet1!$97:$97,Sheet1!$98:$98,Sheet1!$99:$99,Sheet1!$103:$103</definedName>
    <definedName name="QB_DATA_4" localSheetId="0" hidden="1">Sheet1!$104:$104,Sheet1!$105:$105,Sheet1!$106:$106,Sheet1!$109:$109,Sheet1!$110:$110,Sheet1!$111:$111,Sheet1!$112:$112,Sheet1!$114:$114,Sheet1!$117:$117,Sheet1!$118:$118,Sheet1!$121:$121,Sheet1!$122:$122,Sheet1!$123:$123,Sheet1!$124:$124,Sheet1!$125:$125,Sheet1!$126:$126</definedName>
    <definedName name="QB_DATA_5" localSheetId="0" hidden="1">Sheet1!$127:$127,Sheet1!$130:$130,Sheet1!$131:$131,Sheet1!$132:$132,Sheet1!$133:$133,Sheet1!$134:$134,Sheet1!$135:$135,Sheet1!$136:$136,Sheet1!$137:$137,Sheet1!$138:$138,Sheet1!$139:$139,Sheet1!$140:$140,Sheet1!$143:$143,Sheet1!$144:$144,Sheet1!$145:$145,Sheet1!$146:$146</definedName>
    <definedName name="QB_DATA_6" localSheetId="0" hidden="1">Sheet1!$147:$147,Sheet1!$149:$149</definedName>
    <definedName name="QB_FORMULA_0" localSheetId="0" hidden="1">Sheet1!$L$4,Sheet1!$R$4,Sheet1!#REF!,Sheet1!#REF!,Sheet1!#REF!,Sheet1!$L$5,Sheet1!$R$5,Sheet1!#REF!,Sheet1!#REF!,Sheet1!#REF!,Sheet1!$R$7,Sheet1!#REF!,Sheet1!#REF!,Sheet1!#REF!,Sheet1!$L$8,Sheet1!$R$8</definedName>
    <definedName name="QB_FORMULA_1" localSheetId="0" hidden="1">Sheet1!#REF!,Sheet1!#REF!,Sheet1!#REF!,Sheet1!$H$9,Sheet1!$J$9,Sheet1!$L$9,Sheet1!$N$9,Sheet1!$P$9,Sheet1!$R$9,Sheet1!#REF!,Sheet1!#REF!,Sheet1!#REF!,Sheet1!$L$10,Sheet1!$R$10,Sheet1!#REF!,Sheet1!#REF!</definedName>
    <definedName name="QB_FORMULA_10" localSheetId="0" hidden="1">Sheet1!$L$40,Sheet1!$R$40,Sheet1!#REF!,Sheet1!#REF!,Sheet1!#REF!,Sheet1!$R$41,Sheet1!#REF!,Sheet1!#REF!,Sheet1!#REF!,Sheet1!$H$42,Sheet1!$J$42,Sheet1!$L$42,Sheet1!$N$42,Sheet1!$P$42,Sheet1!$R$42,Sheet1!#REF!</definedName>
    <definedName name="QB_FORMULA_11" localSheetId="0" hidden="1">Sheet1!#REF!,Sheet1!#REF!,Sheet1!$L$45,Sheet1!$R$45,Sheet1!#REF!,Sheet1!#REF!,Sheet1!#REF!,Sheet1!$L$46,Sheet1!$R$46,Sheet1!#REF!,Sheet1!#REF!,Sheet1!#REF!,Sheet1!$H$47,Sheet1!$J$47,Sheet1!$L$47,Sheet1!$N$47</definedName>
    <definedName name="QB_FORMULA_12" localSheetId="0" hidden="1">Sheet1!$P$47,Sheet1!$R$47,Sheet1!#REF!,Sheet1!#REF!,Sheet1!#REF!,Sheet1!$L$50,Sheet1!$R$50,Sheet1!#REF!,Sheet1!#REF!,Sheet1!#REF!,Sheet1!$L$51,Sheet1!$R$51,Sheet1!#REF!,Sheet1!#REF!,Sheet1!#REF!,Sheet1!$L$52</definedName>
    <definedName name="QB_FORMULA_13" localSheetId="0" hidden="1">Sheet1!$R$52,Sheet1!#REF!,Sheet1!#REF!,Sheet1!#REF!,Sheet1!$R$53,Sheet1!#REF!,Sheet1!#REF!,Sheet1!#REF!,Sheet1!$H$54,Sheet1!$J$54,Sheet1!$L$54,Sheet1!$N$54,Sheet1!$P$54,Sheet1!$R$54,Sheet1!#REF!,Sheet1!#REF!</definedName>
    <definedName name="QB_FORMULA_14" localSheetId="0" hidden="1">Sheet1!#REF!,Sheet1!$R$55,Sheet1!#REF!,Sheet1!#REF!,Sheet1!#REF!,Sheet1!$R$57,Sheet1!#REF!,Sheet1!#REF!,Sheet1!#REF!,Sheet1!$R$58,Sheet1!#REF!,Sheet1!#REF!,Sheet1!#REF!,Sheet1!$L$59,Sheet1!$R$59,Sheet1!#REF!</definedName>
    <definedName name="QB_FORMULA_15" localSheetId="0" hidden="1">Sheet1!#REF!,Sheet1!#REF!,Sheet1!$R$60,Sheet1!#REF!,Sheet1!#REF!,Sheet1!#REF!,Sheet1!$R$61,Sheet1!#REF!,Sheet1!#REF!,Sheet1!#REF!,Sheet1!$H$62,Sheet1!$J$62,Sheet1!$L$62,Sheet1!$N$62,Sheet1!$P$62,Sheet1!$R$62</definedName>
    <definedName name="QB_FORMULA_16" localSheetId="0" hidden="1">Sheet1!#REF!,Sheet1!#REF!,Sheet1!#REF!,Sheet1!$L$63,Sheet1!$R$63,Sheet1!#REF!,Sheet1!#REF!,Sheet1!#REF!,Sheet1!$L$64,Sheet1!$R$64,Sheet1!#REF!,Sheet1!#REF!,Sheet1!#REF!,Sheet1!$R$65,Sheet1!#REF!,Sheet1!#REF!</definedName>
    <definedName name="QB_FORMULA_17" localSheetId="0" hidden="1">Sheet1!#REF!,Sheet1!$R$66,Sheet1!#REF!,Sheet1!#REF!,Sheet1!#REF!,Sheet1!$H$67,Sheet1!$J$67,Sheet1!$L$67,Sheet1!$N$67,Sheet1!$P$67,Sheet1!$R$67,Sheet1!#REF!,Sheet1!#REF!,Sheet1!#REF!,Sheet1!$R$69,Sheet1!#REF!</definedName>
    <definedName name="QB_FORMULA_18" localSheetId="0" hidden="1">Sheet1!#REF!,Sheet1!#REF!,Sheet1!$L$70,Sheet1!$R$70,Sheet1!#REF!,Sheet1!#REF!,Sheet1!#REF!,Sheet1!$L$71,Sheet1!$R$71,Sheet1!#REF!,Sheet1!#REF!,Sheet1!#REF!,Sheet1!$L$74,Sheet1!$R$74,Sheet1!#REF!,Sheet1!#REF!</definedName>
    <definedName name="QB_FORMULA_19" localSheetId="0" hidden="1">Sheet1!#REF!,Sheet1!$L$75,Sheet1!$R$75,Sheet1!#REF!,Sheet1!#REF!,Sheet1!#REF!,Sheet1!$H$76,Sheet1!$J$76,Sheet1!$L$76,Sheet1!$N$76,Sheet1!$P$76,Sheet1!$R$76,Sheet1!#REF!,Sheet1!#REF!,Sheet1!#REF!,Sheet1!$L$77</definedName>
    <definedName name="QB_FORMULA_2" localSheetId="0" hidden="1">Sheet1!#REF!,Sheet1!$L$11,Sheet1!$R$11,Sheet1!#REF!,Sheet1!#REF!,Sheet1!#REF!,Sheet1!$L$14,Sheet1!$R$14,Sheet1!#REF!,Sheet1!#REF!,Sheet1!#REF!,Sheet1!$L$15,Sheet1!$R$15,Sheet1!#REF!,Sheet1!#REF!,Sheet1!#REF!</definedName>
    <definedName name="QB_FORMULA_20" localSheetId="0" hidden="1">Sheet1!$R$77,Sheet1!#REF!,Sheet1!#REF!,Sheet1!#REF!,Sheet1!$L$78,Sheet1!$R$78,Sheet1!#REF!,Sheet1!#REF!,Sheet1!#REF!,Sheet1!$L$80,Sheet1!$R$80,Sheet1!#REF!,Sheet1!#REF!,Sheet1!#REF!,Sheet1!$L$81,Sheet1!$R$81</definedName>
    <definedName name="QB_FORMULA_21" localSheetId="0" hidden="1">Sheet1!#REF!,Sheet1!#REF!,Sheet1!#REF!,Sheet1!$L$82,Sheet1!$R$82,Sheet1!#REF!,Sheet1!#REF!,Sheet1!#REF!,Sheet1!$H$83,Sheet1!$J$83,Sheet1!$L$83,Sheet1!$N$83,Sheet1!$P$83,Sheet1!$R$83,Sheet1!#REF!,Sheet1!#REF!</definedName>
    <definedName name="QB_FORMULA_22" localSheetId="0" hidden="1">Sheet1!#REF!,Sheet1!$R$84,Sheet1!#REF!,Sheet1!#REF!,Sheet1!#REF!,Sheet1!$H$85,Sheet1!$J$85,Sheet1!$L$85,Sheet1!$N$85,Sheet1!$P$85,Sheet1!$R$85,Sheet1!#REF!,Sheet1!#REF!,Sheet1!#REF!,Sheet1!$L$87,Sheet1!$R$87</definedName>
    <definedName name="QB_FORMULA_23" localSheetId="0" hidden="1">Sheet1!#REF!,Sheet1!#REF!,Sheet1!#REF!,Sheet1!$L$88,Sheet1!$R$88,Sheet1!#REF!,Sheet1!#REF!,Sheet1!#REF!,Sheet1!$R$89,Sheet1!#REF!,Sheet1!#REF!,Sheet1!#REF!,Sheet1!$H$90,Sheet1!$J$90,Sheet1!$L$90,Sheet1!$N$90</definedName>
    <definedName name="QB_FORMULA_24" localSheetId="0" hidden="1">Sheet1!$P$90,Sheet1!$R$90,Sheet1!#REF!,Sheet1!#REF!,Sheet1!#REF!,Sheet1!$L$91,Sheet1!$R$91,Sheet1!#REF!,Sheet1!#REF!,Sheet1!#REF!,Sheet1!$L$93,Sheet1!$R$93,Sheet1!#REF!,Sheet1!#REF!,Sheet1!#REF!,Sheet1!$L$94</definedName>
    <definedName name="QB_FORMULA_25" localSheetId="0" hidden="1">Sheet1!$R$94,Sheet1!#REF!,Sheet1!#REF!,Sheet1!#REF!,Sheet1!$H$95,Sheet1!$J$95,Sheet1!$L$95,Sheet1!$N$95,Sheet1!$P$95,Sheet1!$R$95,Sheet1!#REF!,Sheet1!#REF!,Sheet1!#REF!,Sheet1!$L$97,Sheet1!$R$97,Sheet1!#REF!</definedName>
    <definedName name="QB_FORMULA_26" localSheetId="0" hidden="1">Sheet1!#REF!,Sheet1!#REF!,Sheet1!$R$98,Sheet1!#REF!,Sheet1!#REF!,Sheet1!#REF!,Sheet1!$R$99,Sheet1!#REF!,Sheet1!#REF!,Sheet1!#REF!,Sheet1!$H$100,Sheet1!$J$100,Sheet1!$L$100,Sheet1!$N$100,Sheet1!$P$100,Sheet1!$R$100</definedName>
    <definedName name="QB_FORMULA_27" localSheetId="0" hidden="1">Sheet1!#REF!,Sheet1!#REF!,Sheet1!#REF!,Sheet1!$L$103,Sheet1!$R$103,Sheet1!#REF!,Sheet1!#REF!,Sheet1!#REF!,Sheet1!$L$104,Sheet1!$R$104,Sheet1!#REF!,Sheet1!#REF!,Sheet1!#REF!,Sheet1!$L$105,Sheet1!$R$105,Sheet1!#REF!</definedName>
    <definedName name="QB_FORMULA_28" localSheetId="0" hidden="1">Sheet1!#REF!,Sheet1!#REF!,Sheet1!$R$106,Sheet1!#REF!,Sheet1!#REF!,Sheet1!#REF!,Sheet1!$H$107,Sheet1!$J$107,Sheet1!$L$107,Sheet1!$N$107,Sheet1!$P$107,Sheet1!$R$107,Sheet1!#REF!,Sheet1!#REF!,Sheet1!#REF!,Sheet1!$R$109</definedName>
    <definedName name="QB_FORMULA_29" localSheetId="0" hidden="1">Sheet1!#REF!,Sheet1!#REF!,Sheet1!#REF!,Sheet1!$L$110,Sheet1!$R$110,Sheet1!#REF!,Sheet1!#REF!,Sheet1!#REF!,Sheet1!$L$111,Sheet1!$R$111,Sheet1!#REF!,Sheet1!#REF!,Sheet1!#REF!,Sheet1!$R$112,Sheet1!#REF!,Sheet1!#REF!</definedName>
    <definedName name="QB_FORMULA_3" localSheetId="0" hidden="1">Sheet1!$L$16,Sheet1!$R$16,Sheet1!#REF!,Sheet1!#REF!,Sheet1!#REF!,Sheet1!$R$17,Sheet1!#REF!,Sheet1!#REF!,Sheet1!#REF!,Sheet1!$L$18,Sheet1!$R$18,Sheet1!#REF!,Sheet1!#REF!,Sheet1!#REF!,Sheet1!$L$19,Sheet1!$R$19</definedName>
    <definedName name="QB_FORMULA_30" localSheetId="0" hidden="1">Sheet1!#REF!,Sheet1!$H$113,Sheet1!$J$113,Sheet1!$L$113,Sheet1!$N$113,Sheet1!$P$113,Sheet1!$R$113,Sheet1!#REF!,Sheet1!#REF!,Sheet1!#REF!,Sheet1!$R$114,Sheet1!#REF!,Sheet1!#REF!,Sheet1!#REF!,Sheet1!$H$115,Sheet1!$J$115</definedName>
    <definedName name="QB_FORMULA_31" localSheetId="0" hidden="1">Sheet1!$L$115,Sheet1!$N$115,Sheet1!$P$115,Sheet1!$R$115,Sheet1!#REF!,Sheet1!#REF!,Sheet1!#REF!,Sheet1!$L$117,Sheet1!$R$117,Sheet1!#REF!,Sheet1!#REF!,Sheet1!#REF!,Sheet1!$R$118,Sheet1!#REF!,Sheet1!#REF!,Sheet1!#REF!</definedName>
    <definedName name="QB_FORMULA_32" localSheetId="0" hidden="1">Sheet1!$H$119,Sheet1!$J$119,Sheet1!$L$119,Sheet1!$N$119,Sheet1!$P$119,Sheet1!$R$119,Sheet1!#REF!,Sheet1!#REF!,Sheet1!#REF!,Sheet1!$R$121,Sheet1!#REF!,Sheet1!#REF!,Sheet1!#REF!,Sheet1!$L$122,Sheet1!$R$122,Sheet1!#REF!</definedName>
    <definedName name="QB_FORMULA_33" localSheetId="0" hidden="1">Sheet1!#REF!,Sheet1!#REF!,Sheet1!$L$123,Sheet1!$R$123,Sheet1!#REF!,Sheet1!#REF!,Sheet1!#REF!,Sheet1!$L$124,Sheet1!$R$124,Sheet1!#REF!,Sheet1!#REF!,Sheet1!#REF!,Sheet1!$R$125,Sheet1!#REF!,Sheet1!#REF!,Sheet1!#REF!</definedName>
    <definedName name="QB_FORMULA_34" localSheetId="0" hidden="1">Sheet1!$L$126,Sheet1!$R$126,Sheet1!#REF!,Sheet1!#REF!,Sheet1!#REF!,Sheet1!$L$127,Sheet1!$R$127,Sheet1!#REF!,Sheet1!#REF!,Sheet1!#REF!,Sheet1!$H$128,Sheet1!$J$128,Sheet1!$L$128,Sheet1!$N$128,Sheet1!$P$128,Sheet1!$R$128</definedName>
    <definedName name="QB_FORMULA_35" localSheetId="0" hidden="1">Sheet1!#REF!,Sheet1!#REF!,Sheet1!#REF!,Sheet1!$L$130,Sheet1!$R$130,Sheet1!#REF!,Sheet1!#REF!,Sheet1!#REF!,Sheet1!$L$131,Sheet1!$R$131,Sheet1!#REF!,Sheet1!#REF!,Sheet1!#REF!,Sheet1!$R$132,Sheet1!#REF!,Sheet1!#REF!</definedName>
    <definedName name="QB_FORMULA_36" localSheetId="0" hidden="1">Sheet1!#REF!,Sheet1!$L$133,Sheet1!$R$133,Sheet1!#REF!,Sheet1!#REF!,Sheet1!#REF!,Sheet1!$L$134,Sheet1!$R$134,Sheet1!#REF!,Sheet1!#REF!,Sheet1!#REF!,Sheet1!$L$135,Sheet1!$R$135,Sheet1!#REF!,Sheet1!#REF!,Sheet1!#REF!</definedName>
    <definedName name="QB_FORMULA_37" localSheetId="0" hidden="1">Sheet1!$L$136,Sheet1!$R$136,Sheet1!#REF!,Sheet1!#REF!,Sheet1!#REF!,Sheet1!$L$137,Sheet1!$R$137,Sheet1!#REF!,Sheet1!#REF!,Sheet1!#REF!,Sheet1!$L$138,Sheet1!$R$138,Sheet1!#REF!,Sheet1!#REF!,Sheet1!#REF!,Sheet1!$L$139</definedName>
    <definedName name="QB_FORMULA_38" localSheetId="0" hidden="1">Sheet1!$R$139,Sheet1!#REF!,Sheet1!#REF!,Sheet1!#REF!,Sheet1!$R$140,Sheet1!#REF!,Sheet1!#REF!,Sheet1!#REF!,Sheet1!$H$141,Sheet1!$J$141,Sheet1!$L$141,Sheet1!$N$141,Sheet1!$P$141,Sheet1!$R$141,Sheet1!#REF!,Sheet1!#REF!</definedName>
    <definedName name="QB_FORMULA_39" localSheetId="0" hidden="1">Sheet1!#REF!,Sheet1!$L$143,Sheet1!$R$143,Sheet1!#REF!,Sheet1!#REF!,Sheet1!#REF!,Sheet1!$L$144,Sheet1!$R$144,Sheet1!#REF!,Sheet1!#REF!,Sheet1!#REF!,Sheet1!$L$145,Sheet1!$R$145,Sheet1!#REF!,Sheet1!#REF!,Sheet1!#REF!</definedName>
    <definedName name="QB_FORMULA_4" localSheetId="0" hidden="1">Sheet1!#REF!,Sheet1!#REF!,Sheet1!#REF!,Sheet1!$R$20,Sheet1!#REF!,Sheet1!#REF!,Sheet1!#REF!,Sheet1!$H$21,Sheet1!$J$21,Sheet1!$L$21,Sheet1!$N$21,Sheet1!$P$21,Sheet1!$R$21,Sheet1!#REF!,Sheet1!#REF!,Sheet1!#REF!</definedName>
    <definedName name="QB_FORMULA_40" localSheetId="0" hidden="1">Sheet1!$L$146,Sheet1!$R$146,Sheet1!#REF!,Sheet1!#REF!,Sheet1!#REF!,Sheet1!$L$147,Sheet1!$R$147,Sheet1!#REF!,Sheet1!#REF!,Sheet1!#REF!,Sheet1!$H$148,Sheet1!$J$148,Sheet1!$L$148,Sheet1!$N$148,Sheet1!$P$148,Sheet1!$R$148</definedName>
    <definedName name="QB_FORMULA_41" localSheetId="0" hidden="1">Sheet1!#REF!,Sheet1!#REF!,Sheet1!#REF!,Sheet1!$R$149,Sheet1!#REF!,Sheet1!#REF!,Sheet1!#REF!,Sheet1!$H$150,Sheet1!$J$150,Sheet1!$L$150,Sheet1!$N$150,Sheet1!$P$150,Sheet1!$R$150,Sheet1!#REF!,Sheet1!#REF!,Sheet1!#REF!</definedName>
    <definedName name="QB_FORMULA_42" localSheetId="0" hidden="1">Sheet1!$H$151,Sheet1!$J$151,Sheet1!$L$151,Sheet1!$N$151,Sheet1!$P$151,Sheet1!$R$151,Sheet1!#REF!,Sheet1!#REF!,Sheet1!#REF!</definedName>
    <definedName name="QB_FORMULA_5" localSheetId="0" hidden="1">Sheet1!$R$22,Sheet1!#REF!,Sheet1!#REF!,Sheet1!#REF!,Sheet1!$L$23,Sheet1!$R$23,Sheet1!#REF!,Sheet1!#REF!,Sheet1!#REF!,Sheet1!$H$24,Sheet1!$J$24,Sheet1!$L$24,Sheet1!$N$24,Sheet1!$P$24,Sheet1!$R$24,Sheet1!#REF!</definedName>
    <definedName name="QB_FORMULA_6" localSheetId="0" hidden="1">Sheet1!#REF!,Sheet1!#REF!,Sheet1!$R$26,Sheet1!#REF!,Sheet1!#REF!,Sheet1!#REF!,Sheet1!$H$27,Sheet1!$N$27,Sheet1!$P$27,Sheet1!$R$27,Sheet1!#REF!,Sheet1!#REF!,Sheet1!#REF!,Sheet1!$H$28,Sheet1!$J$28,Sheet1!$L$28</definedName>
    <definedName name="QB_FORMULA_7" localSheetId="0" hidden="1">Sheet1!$N$28,Sheet1!$P$28,Sheet1!$R$28,Sheet1!#REF!,Sheet1!#REF!,Sheet1!#REF!,Sheet1!$L$31,Sheet1!$R$31,Sheet1!#REF!,Sheet1!#REF!,Sheet1!#REF!,Sheet1!$R$32,Sheet1!#REF!,Sheet1!#REF!,Sheet1!#REF!,Sheet1!$L$33</definedName>
    <definedName name="QB_FORMULA_8" localSheetId="0" hidden="1">Sheet1!$R$33,Sheet1!#REF!,Sheet1!#REF!,Sheet1!#REF!,Sheet1!$L$34,Sheet1!$R$34,Sheet1!#REF!,Sheet1!#REF!,Sheet1!#REF!,Sheet1!$L$35,Sheet1!$R$35,Sheet1!#REF!,Sheet1!#REF!,Sheet1!#REF!,Sheet1!$L$36,Sheet1!$R$36</definedName>
    <definedName name="QB_FORMULA_9" localSheetId="0" hidden="1">Sheet1!#REF!,Sheet1!#REF!,Sheet1!#REF!,Sheet1!$L$37,Sheet1!$R$37,Sheet1!#REF!,Sheet1!#REF!,Sheet1!#REF!,Sheet1!$R$38,Sheet1!#REF!,Sheet1!#REF!,Sheet1!#REF!,Sheet1!$R$39,Sheet1!#REF!,Sheet1!#REF!,Sheet1!#REF!</definedName>
    <definedName name="QB_ROW_101240" localSheetId="0" hidden="1">Sheet1!$E$15</definedName>
    <definedName name="QB_ROW_102230" localSheetId="0" hidden="1">Sheet1!$D$22</definedName>
    <definedName name="QB_ROW_103260" localSheetId="0" hidden="1">Sheet1!$G$81</definedName>
    <definedName name="QB_ROW_104260" localSheetId="0" hidden="1">Sheet1!$G$80</definedName>
    <definedName name="QB_ROW_105250" localSheetId="0" hidden="1">Sheet1!$F$77</definedName>
    <definedName name="QB_ROW_106240" localSheetId="0" hidden="1">Sheet1!$E$133</definedName>
    <definedName name="QB_ROW_121230" localSheetId="0" hidden="1">Sheet1!$D$23</definedName>
    <definedName name="QB_ROW_122240" localSheetId="0" hidden="1">Sheet1!$E$7</definedName>
    <definedName name="QB_ROW_12230" localSheetId="0" hidden="1">Sheet1!$D$11</definedName>
    <definedName name="QB_ROW_123030" localSheetId="0" hidden="1">Sheet1!$D$116</definedName>
    <definedName name="QB_ROW_123240" localSheetId="0" hidden="1">Sheet1!$E$118</definedName>
    <definedName name="QB_ROW_123330" localSheetId="0" hidden="1">Sheet1!$D$119</definedName>
    <definedName name="QB_ROW_124240" localSheetId="0" hidden="1">Sheet1!$E$117</definedName>
    <definedName name="QB_ROW_127240" localSheetId="0" hidden="1">Sheet1!$E$132</definedName>
    <definedName name="QB_ROW_128240" localSheetId="0" hidden="1">Sheet1!$E$131</definedName>
    <definedName name="QB_ROW_131240" localSheetId="0" hidden="1">Sheet1!$E$16</definedName>
    <definedName name="QB_ROW_132240" localSheetId="0" hidden="1">Sheet1!$E$45</definedName>
    <definedName name="QB_ROW_13230" localSheetId="0" hidden="1">Sheet1!$D$10</definedName>
    <definedName name="QB_ROW_133240" localSheetId="0" hidden="1">Sheet1!$E$137</definedName>
    <definedName name="QB_ROW_134240" localSheetId="0" hidden="1">Sheet1!$E$64</definedName>
    <definedName name="QB_ROW_136240" localSheetId="0" hidden="1">Sheet1!$E$143</definedName>
    <definedName name="QB_ROW_137240" localSheetId="0" hidden="1">Sheet1!$E$146</definedName>
    <definedName name="QB_ROW_139240" localSheetId="0" hidden="1">Sheet1!$E$69</definedName>
    <definedName name="QB_ROW_14030" localSheetId="0" hidden="1">Sheet1!$D$6</definedName>
    <definedName name="QB_ROW_141240" localSheetId="0" hidden="1">Sheet1!$E$19</definedName>
    <definedName name="QB_ROW_14240" localSheetId="0" hidden="1">Sheet1!$E$8</definedName>
    <definedName name="QB_ROW_143240" localSheetId="0" hidden="1">Sheet1!$E$144</definedName>
    <definedName name="QB_ROW_14330" localSheetId="0" hidden="1">Sheet1!$D$9</definedName>
    <definedName name="QB_ROW_144240" localSheetId="0" hidden="1">Sheet1!$E$145</definedName>
    <definedName name="QB_ROW_147230" localSheetId="0" hidden="1">Sheet1!$D$26</definedName>
    <definedName name="QB_ROW_15230" localSheetId="0" hidden="1">Sheet1!$D$4</definedName>
    <definedName name="QB_ROW_17030" localSheetId="0" hidden="1">Sheet1!$D$30</definedName>
    <definedName name="QB_ROW_17240" localSheetId="0" hidden="1">Sheet1!$E$41</definedName>
    <definedName name="QB_ROW_17330" localSheetId="0" hidden="1">Sheet1!$D$42</definedName>
    <definedName name="QB_ROW_18240" localSheetId="0" hidden="1">Sheet1!$E$37</definedName>
    <definedName name="QB_ROW_18301" localSheetId="0" hidden="1">Sheet1!$A$151</definedName>
    <definedName name="QB_ROW_19240" localSheetId="0" hidden="1">Sheet1!$E$39</definedName>
    <definedName name="QB_ROW_20022" localSheetId="0" hidden="1">Sheet1!$C$3</definedName>
    <definedName name="QB_ROW_20240" localSheetId="0" hidden="1">Sheet1!$E$34</definedName>
    <definedName name="QB_ROW_20322" localSheetId="0" hidden="1">Sheet1!$C$24</definedName>
    <definedName name="QB_ROW_21022" localSheetId="0" hidden="1">Sheet1!$C$29</definedName>
    <definedName name="QB_ROW_21240" localSheetId="0" hidden="1">Sheet1!$E$33</definedName>
    <definedName name="QB_ROW_21322" localSheetId="0" hidden="1">Sheet1!$C$150</definedName>
    <definedName name="QB_ROW_22240" localSheetId="0" hidden="1">Sheet1!$E$31</definedName>
    <definedName name="QB_ROW_23240" localSheetId="0" hidden="1">Sheet1!$E$32</definedName>
    <definedName name="QB_ROW_24240" localSheetId="0" hidden="1">Sheet1!$E$38</definedName>
    <definedName name="QB_ROW_25240" localSheetId="0" hidden="1">Sheet1!$E$35</definedName>
    <definedName name="QB_ROW_26240" localSheetId="0" hidden="1">Sheet1!$E$36</definedName>
    <definedName name="QB_ROW_27030" localSheetId="0" hidden="1">Sheet1!$D$43</definedName>
    <definedName name="QB_ROW_27240" localSheetId="0" hidden="1">Sheet1!$E$46</definedName>
    <definedName name="QB_ROW_27330" localSheetId="0" hidden="1">Sheet1!$D$47</definedName>
    <definedName name="QB_ROW_28030" localSheetId="0" hidden="1">Sheet1!$D$68</definedName>
    <definedName name="QB_ROW_28240" localSheetId="0" hidden="1">Sheet1!$E$114</definedName>
    <definedName name="QB_ROW_28330" localSheetId="0" hidden="1">Sheet1!$D$115</definedName>
    <definedName name="QB_ROW_29240" localSheetId="0" hidden="1">Sheet1!$E$91</definedName>
    <definedName name="QB_ROW_30250" localSheetId="0" hidden="1">Sheet1!$F$93</definedName>
    <definedName name="QB_ROW_31250" localSheetId="0" hidden="1">Sheet1!$F$88</definedName>
    <definedName name="QB_ROW_32250" localSheetId="0" hidden="1">Sheet1!$F$87</definedName>
    <definedName name="QB_ROW_33250" localSheetId="0" hidden="1">Sheet1!$F$97</definedName>
    <definedName name="QB_ROW_34250" localSheetId="0" hidden="1">Sheet1!$F$98</definedName>
    <definedName name="QB_ROW_35240" localSheetId="0" hidden="1">Sheet1!$E$71</definedName>
    <definedName name="QB_ROW_36240" localSheetId="0" hidden="1">Sheet1!$E$70</definedName>
    <definedName name="QB_ROW_37040" localSheetId="0" hidden="1">Sheet1!$E$92</definedName>
    <definedName name="QB_ROW_37250" localSheetId="0" hidden="1">Sheet1!$F$94</definedName>
    <definedName name="QB_ROW_37340" localSheetId="0" hidden="1">Sheet1!$E$95</definedName>
    <definedName name="QB_ROW_38040" localSheetId="0" hidden="1">Sheet1!$E$108</definedName>
    <definedName name="QB_ROW_38250" localSheetId="0" hidden="1">Sheet1!$F$112</definedName>
    <definedName name="QB_ROW_38340" localSheetId="0" hidden="1">Sheet1!$E$113</definedName>
    <definedName name="QB_ROW_39250" localSheetId="0" hidden="1">Sheet1!$F$109</definedName>
    <definedName name="QB_ROW_40250" localSheetId="0" hidden="1">Sheet1!$F$111</definedName>
    <definedName name="QB_ROW_41250" localSheetId="0" hidden="1">Sheet1!$F$110</definedName>
    <definedName name="QB_ROW_42040" localSheetId="0" hidden="1">Sheet1!$E$72</definedName>
    <definedName name="QB_ROW_42250" localSheetId="0" hidden="1">Sheet1!$F$84</definedName>
    <definedName name="QB_ROW_42340" localSheetId="0" hidden="1">Sheet1!$E$85</definedName>
    <definedName name="QB_ROW_43250" localSheetId="0" hidden="1">Sheet1!$F$78</definedName>
    <definedName name="QB_ROW_44050" localSheetId="0" hidden="1">Sheet1!$F$73</definedName>
    <definedName name="QB_ROW_44260" localSheetId="0" hidden="1">Sheet1!$G$75</definedName>
    <definedName name="QB_ROW_44350" localSheetId="0" hidden="1">Sheet1!$F$76</definedName>
    <definedName name="QB_ROW_45040" localSheetId="0" hidden="1">Sheet1!$E$101</definedName>
    <definedName name="QB_ROW_45250" localSheetId="0" hidden="1">Sheet1!$F$106</definedName>
    <definedName name="QB_ROW_45340" localSheetId="0" hidden="1">Sheet1!$E$107</definedName>
    <definedName name="QB_ROW_46250" localSheetId="0" hidden="1">Sheet1!$F$105</definedName>
    <definedName name="QB_ROW_47250" localSheetId="0" hidden="1">Sheet1!$F$104</definedName>
    <definedName name="QB_ROW_48250" localSheetId="0" hidden="1">Sheet1!$F$103</definedName>
    <definedName name="QB_ROW_49030" localSheetId="0" hidden="1">Sheet1!$D$142</definedName>
    <definedName name="QB_ROW_49240" localSheetId="0" hidden="1">Sheet1!$E$147</definedName>
    <definedName name="QB_ROW_49330" localSheetId="0" hidden="1">Sheet1!$D$148</definedName>
    <definedName name="QB_ROW_50030" localSheetId="0" hidden="1">Sheet1!$D$129</definedName>
    <definedName name="QB_ROW_50240" localSheetId="0" hidden="1">Sheet1!$E$140</definedName>
    <definedName name="QB_ROW_50330" localSheetId="0" hidden="1">Sheet1!$D$141</definedName>
    <definedName name="QB_ROW_51240" localSheetId="0" hidden="1">Sheet1!$E$138</definedName>
    <definedName name="QB_ROW_52240" localSheetId="0" hidden="1">Sheet1!$E$135</definedName>
    <definedName name="QB_ROW_53240" localSheetId="0" hidden="1">Sheet1!$E$139</definedName>
    <definedName name="QB_ROW_54240" localSheetId="0" hidden="1">Sheet1!$E$134</definedName>
    <definedName name="QB_ROW_55240" localSheetId="0" hidden="1">Sheet1!$E$136</definedName>
    <definedName name="QB_ROW_56240" localSheetId="0" hidden="1">Sheet1!$E$130</definedName>
    <definedName name="QB_ROW_57030" localSheetId="0" hidden="1">Sheet1!$D$13</definedName>
    <definedName name="QB_ROW_57240" localSheetId="0" hidden="1">Sheet1!$E$20</definedName>
    <definedName name="QB_ROW_57330" localSheetId="0" hidden="1">Sheet1!$D$21</definedName>
    <definedName name="QB_ROW_58240" localSheetId="0" hidden="1">Sheet1!$E$18</definedName>
    <definedName name="QB_ROW_59030" localSheetId="0" hidden="1">Sheet1!$D$48</definedName>
    <definedName name="QB_ROW_59240" localSheetId="0" hidden="1">Sheet1!$E$66</definedName>
    <definedName name="QB_ROW_59330" localSheetId="0" hidden="1">Sheet1!$D$67</definedName>
    <definedName name="QB_ROW_60240" localSheetId="0" hidden="1">Sheet1!$E$63</definedName>
    <definedName name="QB_ROW_61250" localSheetId="0" hidden="1">Sheet1!$F$60</definedName>
    <definedName name="QB_ROW_62250" localSheetId="0" hidden="1">Sheet1!$F$58</definedName>
    <definedName name="QB_ROW_63250" localSheetId="0" hidden="1">Sheet1!$F$59</definedName>
    <definedName name="QB_ROW_64240" localSheetId="0" hidden="1">Sheet1!$E$65</definedName>
    <definedName name="QB_ROW_65250" localSheetId="0" hidden="1">Sheet1!$F$57</definedName>
    <definedName name="QB_ROW_66240" localSheetId="0" hidden="1">Sheet1!$E$55</definedName>
    <definedName name="QB_ROW_67250" localSheetId="0" hidden="1">Sheet1!$F$52</definedName>
    <definedName name="QB_ROW_68250" localSheetId="0" hidden="1">Sheet1!$F$50</definedName>
    <definedName name="QB_ROW_69250" localSheetId="0" hidden="1">Sheet1!$F$51</definedName>
    <definedName name="QB_ROW_70030" localSheetId="0" hidden="1">Sheet1!$D$120</definedName>
    <definedName name="QB_ROW_70240" localSheetId="0" hidden="1">Sheet1!$E$127</definedName>
    <definedName name="QB_ROW_70330" localSheetId="0" hidden="1">Sheet1!$D$128</definedName>
    <definedName name="QB_ROW_71240" localSheetId="0" hidden="1">Sheet1!$E$124</definedName>
    <definedName name="QB_ROW_72240" localSheetId="0" hidden="1">Sheet1!$E$125</definedName>
    <definedName name="QB_ROW_73240" localSheetId="0" hidden="1">Sheet1!$E$123</definedName>
    <definedName name="QB_ROW_74240" localSheetId="0" hidden="1">Sheet1!$E$126</definedName>
    <definedName name="QB_ROW_75240" localSheetId="0" hidden="1">Sheet1!$E$121</definedName>
    <definedName name="QB_ROW_76240" localSheetId="0" hidden="1">Sheet1!$E$122</definedName>
    <definedName name="QB_ROW_78240" localSheetId="0" hidden="1">Sheet1!$E$17</definedName>
    <definedName name="QB_ROW_79040" localSheetId="0" hidden="1">Sheet1!$E$86</definedName>
    <definedName name="QB_ROW_79250" localSheetId="0" hidden="1">Sheet1!$F$89</definedName>
    <definedName name="QB_ROW_79340" localSheetId="0" hidden="1">Sheet1!$E$90</definedName>
    <definedName name="QB_ROW_80040" localSheetId="0" hidden="1">Sheet1!$E$96</definedName>
    <definedName name="QB_ROW_80250" localSheetId="0" hidden="1">Sheet1!$F$99</definedName>
    <definedName name="QB_ROW_80340" localSheetId="0" hidden="1">Sheet1!$E$100</definedName>
    <definedName name="QB_ROW_81240" localSheetId="0" hidden="1">Sheet1!$E$14</definedName>
    <definedName name="QB_ROW_8230" localSheetId="0" hidden="1">Sheet1!$D$149</definedName>
    <definedName name="QB_ROW_85040" localSheetId="0" hidden="1">Sheet1!$E$49</definedName>
    <definedName name="QB_ROW_85250" localSheetId="0" hidden="1">Sheet1!$F$53</definedName>
    <definedName name="QB_ROW_85340" localSheetId="0" hidden="1">Sheet1!$E$54</definedName>
    <definedName name="QB_ROW_86040" localSheetId="0" hidden="1">Sheet1!$E$56</definedName>
    <definedName name="QB_ROW_86250" localSheetId="0" hidden="1">Sheet1!$F$61</definedName>
    <definedName name="QB_ROW_86311" localSheetId="0" hidden="1">Sheet1!$B$28</definedName>
    <definedName name="QB_ROW_86340" localSheetId="0" hidden="1">Sheet1!$E$62</definedName>
    <definedName name="QB_ROW_87021" localSheetId="0" hidden="1">Sheet1!$C$25</definedName>
    <definedName name="QB_ROW_87321" localSheetId="0" hidden="1">Sheet1!$C$27</definedName>
    <definedName name="QB_ROW_89260" localSheetId="0" hidden="1">Sheet1!$G$74</definedName>
    <definedName name="QB_ROW_90050" localSheetId="0" hidden="1">Sheet1!$F$79</definedName>
    <definedName name="QB_ROW_90260" localSheetId="0" hidden="1">Sheet1!$G$82</definedName>
    <definedName name="QB_ROW_90350" localSheetId="0" hidden="1">Sheet1!$F$83</definedName>
    <definedName name="QB_ROW_91230" localSheetId="0" hidden="1">Sheet1!$D$5</definedName>
    <definedName name="QB_ROW_94240" localSheetId="0" hidden="1">Sheet1!$E$40</definedName>
    <definedName name="QBCANSUPPORTUPDATE" localSheetId="0">TRUE</definedName>
    <definedName name="QBCOMPANYFILENAME" localSheetId="0">"C:\Users\Public\Documents\Intuit\QuickBooks\Company Files\ARMTA.07 21.2022.QBW"</definedName>
    <definedName name="QBENDDATE" localSheetId="0">20260205</definedName>
    <definedName name="QBHEADERSONSCREEN" localSheetId="0">FALSE</definedName>
    <definedName name="QBMETADATASIZE" localSheetId="0">5931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8</definedName>
    <definedName name="QBREPORTCOMPANYID" localSheetId="0">"25e502af6b6d42f78d0dd6d810b98bb7"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TRUE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7</definedName>
    <definedName name="QBSTARTDATE" localSheetId="0">20240401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8" i="1" l="1"/>
  <c r="T113" i="1"/>
  <c r="T107" i="1"/>
  <c r="T83" i="1"/>
  <c r="T85" i="1" s="1"/>
  <c r="T115" i="1" s="1"/>
  <c r="T76" i="1"/>
  <c r="T62" i="1"/>
  <c r="T24" i="1"/>
  <c r="T21" i="1"/>
  <c r="J83" i="1"/>
  <c r="N83" i="1"/>
  <c r="T47" i="1"/>
  <c r="T42" i="1"/>
  <c r="T90" i="1"/>
  <c r="T54" i="1"/>
  <c r="T67" i="1" s="1"/>
  <c r="T9" i="1"/>
  <c r="T148" i="1"/>
  <c r="T141" i="1"/>
  <c r="T119" i="1"/>
  <c r="T100" i="1"/>
  <c r="T95" i="1"/>
  <c r="T27" i="1"/>
  <c r="T28" i="1" l="1"/>
  <c r="T150" i="1" l="1"/>
  <c r="T151" i="1" s="1"/>
  <c r="R149" i="1"/>
  <c r="P148" i="1"/>
  <c r="N148" i="1"/>
  <c r="R148" i="1" s="1"/>
  <c r="J148" i="1"/>
  <c r="H148" i="1"/>
  <c r="R147" i="1"/>
  <c r="L147" i="1"/>
  <c r="R146" i="1"/>
  <c r="L146" i="1"/>
  <c r="R145" i="1"/>
  <c r="L145" i="1"/>
  <c r="R144" i="1"/>
  <c r="L144" i="1"/>
  <c r="R143" i="1"/>
  <c r="L143" i="1"/>
  <c r="P141" i="1"/>
  <c r="N141" i="1"/>
  <c r="J141" i="1"/>
  <c r="H141" i="1"/>
  <c r="R140" i="1"/>
  <c r="R139" i="1"/>
  <c r="L139" i="1"/>
  <c r="L138" i="1"/>
  <c r="R137" i="1"/>
  <c r="L137" i="1"/>
  <c r="R136" i="1"/>
  <c r="L136" i="1"/>
  <c r="R135" i="1"/>
  <c r="L135" i="1"/>
  <c r="R134" i="1"/>
  <c r="L134" i="1"/>
  <c r="R133" i="1"/>
  <c r="L133" i="1"/>
  <c r="R132" i="1"/>
  <c r="R131" i="1"/>
  <c r="L131" i="1"/>
  <c r="R130" i="1"/>
  <c r="L130" i="1"/>
  <c r="P128" i="1"/>
  <c r="N128" i="1"/>
  <c r="J128" i="1"/>
  <c r="H128" i="1"/>
  <c r="R127" i="1"/>
  <c r="L127" i="1"/>
  <c r="R126" i="1"/>
  <c r="L126" i="1"/>
  <c r="R125" i="1"/>
  <c r="R124" i="1"/>
  <c r="L124" i="1"/>
  <c r="R123" i="1"/>
  <c r="L123" i="1"/>
  <c r="R122" i="1"/>
  <c r="L122" i="1"/>
  <c r="R121" i="1"/>
  <c r="P119" i="1"/>
  <c r="N119" i="1"/>
  <c r="J119" i="1"/>
  <c r="H119" i="1"/>
  <c r="R118" i="1"/>
  <c r="R117" i="1"/>
  <c r="L117" i="1"/>
  <c r="R114" i="1"/>
  <c r="P113" i="1"/>
  <c r="N113" i="1"/>
  <c r="J113" i="1"/>
  <c r="H113" i="1"/>
  <c r="R112" i="1"/>
  <c r="R111" i="1"/>
  <c r="L111" i="1"/>
  <c r="R110" i="1"/>
  <c r="L110" i="1"/>
  <c r="R109" i="1"/>
  <c r="P107" i="1"/>
  <c r="N107" i="1"/>
  <c r="J107" i="1"/>
  <c r="H107" i="1"/>
  <c r="R106" i="1"/>
  <c r="R105" i="1"/>
  <c r="L105" i="1"/>
  <c r="R104" i="1"/>
  <c r="L104" i="1"/>
  <c r="R103" i="1"/>
  <c r="L103" i="1"/>
  <c r="P100" i="1"/>
  <c r="N100" i="1"/>
  <c r="J100" i="1"/>
  <c r="H100" i="1"/>
  <c r="R99" i="1"/>
  <c r="R98" i="1"/>
  <c r="R97" i="1"/>
  <c r="L97" i="1"/>
  <c r="P95" i="1"/>
  <c r="N95" i="1"/>
  <c r="J95" i="1"/>
  <c r="H95" i="1"/>
  <c r="R94" i="1"/>
  <c r="L94" i="1"/>
  <c r="R93" i="1"/>
  <c r="L93" i="1"/>
  <c r="R91" i="1"/>
  <c r="L91" i="1"/>
  <c r="P90" i="1"/>
  <c r="N90" i="1"/>
  <c r="J90" i="1"/>
  <c r="H90" i="1"/>
  <c r="R89" i="1"/>
  <c r="R88" i="1"/>
  <c r="L88" i="1"/>
  <c r="R87" i="1"/>
  <c r="L87" i="1"/>
  <c r="R84" i="1"/>
  <c r="P83" i="1"/>
  <c r="H83" i="1"/>
  <c r="L83" i="1" s="1"/>
  <c r="R82" i="1"/>
  <c r="L82" i="1"/>
  <c r="R81" i="1"/>
  <c r="L81" i="1"/>
  <c r="R80" i="1"/>
  <c r="L80" i="1"/>
  <c r="R78" i="1"/>
  <c r="L78" i="1"/>
  <c r="R77" i="1"/>
  <c r="L77" i="1"/>
  <c r="P76" i="1"/>
  <c r="N76" i="1"/>
  <c r="J76" i="1"/>
  <c r="H76" i="1"/>
  <c r="R75" i="1"/>
  <c r="L75" i="1"/>
  <c r="R74" i="1"/>
  <c r="L74" i="1"/>
  <c r="R71" i="1"/>
  <c r="L71" i="1"/>
  <c r="R70" i="1"/>
  <c r="L70" i="1"/>
  <c r="R69" i="1"/>
  <c r="R66" i="1"/>
  <c r="R65" i="1"/>
  <c r="R64" i="1"/>
  <c r="L64" i="1"/>
  <c r="R63" i="1"/>
  <c r="L63" i="1"/>
  <c r="P62" i="1"/>
  <c r="N62" i="1"/>
  <c r="J62" i="1"/>
  <c r="H62" i="1"/>
  <c r="R61" i="1"/>
  <c r="R60" i="1"/>
  <c r="R59" i="1"/>
  <c r="L59" i="1"/>
  <c r="R58" i="1"/>
  <c r="R57" i="1"/>
  <c r="R55" i="1"/>
  <c r="P54" i="1"/>
  <c r="N54" i="1"/>
  <c r="J54" i="1"/>
  <c r="H54" i="1"/>
  <c r="R53" i="1"/>
  <c r="R52" i="1"/>
  <c r="L52" i="1"/>
  <c r="R51" i="1"/>
  <c r="L51" i="1"/>
  <c r="R50" i="1"/>
  <c r="L50" i="1"/>
  <c r="P47" i="1"/>
  <c r="N47" i="1"/>
  <c r="J47" i="1"/>
  <c r="H47" i="1"/>
  <c r="R46" i="1"/>
  <c r="L46" i="1"/>
  <c r="R45" i="1"/>
  <c r="L45" i="1"/>
  <c r="P42" i="1"/>
  <c r="N42" i="1"/>
  <c r="J42" i="1"/>
  <c r="H42" i="1"/>
  <c r="R41" i="1"/>
  <c r="R40" i="1"/>
  <c r="L40" i="1"/>
  <c r="R39" i="1"/>
  <c r="R38" i="1"/>
  <c r="R37" i="1"/>
  <c r="L37" i="1"/>
  <c r="R36" i="1"/>
  <c r="L36" i="1"/>
  <c r="R35" i="1"/>
  <c r="L35" i="1"/>
  <c r="R34" i="1"/>
  <c r="L34" i="1"/>
  <c r="R33" i="1"/>
  <c r="L33" i="1"/>
  <c r="R32" i="1"/>
  <c r="R31" i="1"/>
  <c r="L31" i="1"/>
  <c r="P27" i="1"/>
  <c r="N27" i="1"/>
  <c r="H27" i="1"/>
  <c r="R26" i="1"/>
  <c r="R23" i="1"/>
  <c r="L23" i="1"/>
  <c r="R22" i="1"/>
  <c r="P21" i="1"/>
  <c r="N21" i="1"/>
  <c r="J21" i="1"/>
  <c r="H21" i="1"/>
  <c r="R20" i="1"/>
  <c r="R19" i="1"/>
  <c r="L19" i="1"/>
  <c r="R18" i="1"/>
  <c r="L18" i="1"/>
  <c r="R17" i="1"/>
  <c r="R16" i="1"/>
  <c r="L16" i="1"/>
  <c r="R15" i="1"/>
  <c r="L15" i="1"/>
  <c r="R14" i="1"/>
  <c r="L14" i="1"/>
  <c r="R11" i="1"/>
  <c r="L11" i="1"/>
  <c r="R10" i="1"/>
  <c r="L10" i="1"/>
  <c r="P9" i="1"/>
  <c r="N9" i="1"/>
  <c r="J9" i="1"/>
  <c r="H9" i="1"/>
  <c r="R8" i="1"/>
  <c r="L8" i="1"/>
  <c r="R7" i="1"/>
  <c r="R5" i="1"/>
  <c r="L5" i="1"/>
  <c r="R4" i="1"/>
  <c r="L4" i="1"/>
  <c r="R107" i="1" l="1"/>
  <c r="L128" i="1"/>
  <c r="J67" i="1"/>
  <c r="H24" i="1"/>
  <c r="H28" i="1" s="1"/>
  <c r="L119" i="1"/>
  <c r="L54" i="1"/>
  <c r="R113" i="1"/>
  <c r="L76" i="1"/>
  <c r="R83" i="1"/>
  <c r="L90" i="1"/>
  <c r="R90" i="1"/>
  <c r="R119" i="1"/>
  <c r="L113" i="1"/>
  <c r="L62" i="1"/>
  <c r="R47" i="1"/>
  <c r="J85" i="1"/>
  <c r="J115" i="1" s="1"/>
  <c r="J150" i="1" s="1"/>
  <c r="R128" i="1"/>
  <c r="L47" i="1"/>
  <c r="R62" i="1"/>
  <c r="R95" i="1"/>
  <c r="R100" i="1"/>
  <c r="L148" i="1"/>
  <c r="R76" i="1"/>
  <c r="H85" i="1"/>
  <c r="P85" i="1"/>
  <c r="P115" i="1" s="1"/>
  <c r="R54" i="1"/>
  <c r="L107" i="1"/>
  <c r="L9" i="1"/>
  <c r="P67" i="1"/>
  <c r="N85" i="1"/>
  <c r="L95" i="1"/>
  <c r="L100" i="1"/>
  <c r="R42" i="1"/>
  <c r="R27" i="1"/>
  <c r="L141" i="1"/>
  <c r="R141" i="1"/>
  <c r="R21" i="1"/>
  <c r="J24" i="1"/>
  <c r="J28" i="1" s="1"/>
  <c r="P24" i="1"/>
  <c r="P28" i="1" s="1"/>
  <c r="R9" i="1"/>
  <c r="L42" i="1"/>
  <c r="L21" i="1"/>
  <c r="N24" i="1"/>
  <c r="H67" i="1"/>
  <c r="N67" i="1"/>
  <c r="L67" i="1" l="1"/>
  <c r="L28" i="1"/>
  <c r="L85" i="1"/>
  <c r="H115" i="1"/>
  <c r="L115" i="1" s="1"/>
  <c r="R85" i="1"/>
  <c r="N115" i="1"/>
  <c r="R115" i="1" s="1"/>
  <c r="P150" i="1"/>
  <c r="P151" i="1" s="1"/>
  <c r="R67" i="1"/>
  <c r="L24" i="1"/>
  <c r="J151" i="1"/>
  <c r="N28" i="1"/>
  <c r="R24" i="1"/>
  <c r="H150" i="1" l="1"/>
  <c r="N150" i="1"/>
  <c r="R150" i="1" s="1"/>
  <c r="R28" i="1"/>
  <c r="L150" i="1" l="1"/>
  <c r="H151" i="1"/>
  <c r="L151" i="1" s="1"/>
  <c r="N151" i="1"/>
  <c r="R151" i="1" s="1"/>
</calcChain>
</file>

<file path=xl/sharedStrings.xml><?xml version="1.0" encoding="utf-8"?>
<sst xmlns="http://schemas.openxmlformats.org/spreadsheetml/2006/main" count="255" uniqueCount="214">
  <si>
    <t>Apr '24 - Mar 25</t>
  </si>
  <si>
    <t>Budget</t>
  </si>
  <si>
    <t>$ Over Budget</t>
  </si>
  <si>
    <t>1 Apr '25 - 5 Feb 26</t>
  </si>
  <si>
    <t>Income</t>
  </si>
  <si>
    <t>Advertising Income</t>
  </si>
  <si>
    <t>Conference Income</t>
  </si>
  <si>
    <t>Donations</t>
  </si>
  <si>
    <t>Donations of Gifts in Kind</t>
  </si>
  <si>
    <t>Donations - Other</t>
  </si>
  <si>
    <t>Total Donations</t>
  </si>
  <si>
    <t>Interest Income</t>
  </si>
  <si>
    <t>Membership Income</t>
  </si>
  <si>
    <t>Projects Income</t>
  </si>
  <si>
    <t>CFMTA Student Composer Comp.</t>
  </si>
  <si>
    <t>Piano Competition</t>
  </si>
  <si>
    <t>String Competition</t>
  </si>
  <si>
    <t>Travelling Workshops Income</t>
  </si>
  <si>
    <t>Vocal Competition</t>
  </si>
  <si>
    <t>Website Hosting Income</t>
  </si>
  <si>
    <t>Projects Income - Other</t>
  </si>
  <si>
    <t>Total Projects Income</t>
  </si>
  <si>
    <t>Service Fee Income</t>
  </si>
  <si>
    <t>Sponsorship Income</t>
  </si>
  <si>
    <t>Total Income</t>
  </si>
  <si>
    <t>Cost of Goods Sold</t>
  </si>
  <si>
    <t>Total COGS</t>
  </si>
  <si>
    <t>Gross Profit</t>
  </si>
  <si>
    <t>Expense</t>
  </si>
  <si>
    <t>Administration</t>
  </si>
  <si>
    <t>Administrator Contract</t>
  </si>
  <si>
    <t>Administrator Expenses at AGM</t>
  </si>
  <si>
    <t>Bank &amp; Service Fees</t>
  </si>
  <si>
    <t>Cell Phone</t>
  </si>
  <si>
    <t>Computer Expenses</t>
  </si>
  <si>
    <t>Mileage</t>
  </si>
  <si>
    <t>Office Supplies</t>
  </si>
  <si>
    <t>Post Office Box</t>
  </si>
  <si>
    <t>Postage</t>
  </si>
  <si>
    <t>Rent</t>
  </si>
  <si>
    <t>Administration - Other</t>
  </si>
  <si>
    <t>Total Administration</t>
  </si>
  <si>
    <t>Advertising &amp; Publicity</t>
  </si>
  <si>
    <t>Social Media</t>
  </si>
  <si>
    <t>Total Advertising &amp; Publicity</t>
  </si>
  <si>
    <t>Board Expenses</t>
  </si>
  <si>
    <t>AGM Expenses</t>
  </si>
  <si>
    <t>Hotels</t>
  </si>
  <si>
    <t>Meals</t>
  </si>
  <si>
    <t>Travel</t>
  </si>
  <si>
    <t>AGM Expenses - Other</t>
  </si>
  <si>
    <t>Total AGM Expenses</t>
  </si>
  <si>
    <t>Archivist Travel &amp; Expenses</t>
  </si>
  <si>
    <t>Board Meetings Travel &amp; Meals</t>
  </si>
  <si>
    <t>Catering</t>
  </si>
  <si>
    <t>Board Meetings Travel &amp; Meals - Other</t>
  </si>
  <si>
    <t>Total Board Meetings Travel &amp; Meals</t>
  </si>
  <si>
    <t>Conferencing</t>
  </si>
  <si>
    <t>Directors Insurance</t>
  </si>
  <si>
    <t>Meeting Room Rental</t>
  </si>
  <si>
    <t>Board Expenses - Other</t>
  </si>
  <si>
    <t>Total Board Expenses</t>
  </si>
  <si>
    <t>Member services</t>
  </si>
  <si>
    <t>CFMTA Conference</t>
  </si>
  <si>
    <t>CFMTA Delegate Expenses</t>
  </si>
  <si>
    <t>CFMTA Dues</t>
  </si>
  <si>
    <t>Conference/AGM</t>
  </si>
  <si>
    <t>Meal payments</t>
  </si>
  <si>
    <t>Catering - Other</t>
  </si>
  <si>
    <t>Total Catering</t>
  </si>
  <si>
    <t>Conference Registrations</t>
  </si>
  <si>
    <t>Printing, Postage, and Supplies</t>
  </si>
  <si>
    <t>Sessions &amp; Seminars</t>
  </si>
  <si>
    <t>Clinician Travel Expenses</t>
  </si>
  <si>
    <t>Session Honorariums</t>
  </si>
  <si>
    <t>Sessions &amp; Seminars - Other</t>
  </si>
  <si>
    <t>Total Sessions &amp; Seminars</t>
  </si>
  <si>
    <t>Conference/AGM - Other</t>
  </si>
  <si>
    <t>Total Conference/AGM</t>
  </si>
  <si>
    <t>Directory</t>
  </si>
  <si>
    <t>Directory Postage</t>
  </si>
  <si>
    <t>Directory Printing</t>
  </si>
  <si>
    <t>Directory - Other</t>
  </si>
  <si>
    <t>Total Directory</t>
  </si>
  <si>
    <t>Honoraria &amp; Gifts</t>
  </si>
  <si>
    <t>Insurance</t>
  </si>
  <si>
    <t>Members Insurance Postage</t>
  </si>
  <si>
    <t>Insurance - Other</t>
  </si>
  <si>
    <t>Total Insurance</t>
  </si>
  <si>
    <t>Membership Renewals</t>
  </si>
  <si>
    <t>Membership Renewals Postage</t>
  </si>
  <si>
    <t>Membership Renewals Printing</t>
  </si>
  <si>
    <t>Membership Renewals - Other</t>
  </si>
  <si>
    <t>Total Membership Renewals</t>
  </si>
  <si>
    <t>Tempo</t>
  </si>
  <si>
    <t>Printing</t>
  </si>
  <si>
    <t>Tempo - Other</t>
  </si>
  <si>
    <t>Total Tempo</t>
  </si>
  <si>
    <t>Website and Database</t>
  </si>
  <si>
    <t>Database Developer Fees</t>
  </si>
  <si>
    <t>Webmaster Contract</t>
  </si>
  <si>
    <t>Website Hosting</t>
  </si>
  <si>
    <t>Website and Database - Other</t>
  </si>
  <si>
    <t>Total Website and Database</t>
  </si>
  <si>
    <t>Member services - Other</t>
  </si>
  <si>
    <t>Total Member services</t>
  </si>
  <si>
    <t>Partnerships</t>
  </si>
  <si>
    <t>CASSA Musical Arts</t>
  </si>
  <si>
    <t>Partnerships - Other</t>
  </si>
  <si>
    <t>Total Partnerships</t>
  </si>
  <si>
    <t>President's Expenses</t>
  </si>
  <si>
    <t>CFMTA President Visit</t>
  </si>
  <si>
    <t>General</t>
  </si>
  <si>
    <t>President's Expenses at CFMTA</t>
  </si>
  <si>
    <t>Visits to Branches</t>
  </si>
  <si>
    <t>President's Expenses - Other</t>
  </si>
  <si>
    <t>Total President's Expenses</t>
  </si>
  <si>
    <t>Projects</t>
  </si>
  <si>
    <t>ARMTA Recognition Fund Donation</t>
  </si>
  <si>
    <t>Collegiate Chapters</t>
  </si>
  <si>
    <t>Commissions</t>
  </si>
  <si>
    <t>Community Service Certificates</t>
  </si>
  <si>
    <t>Continuing Ed./Travelling Work.</t>
  </si>
  <si>
    <t>Recognition Fund Postage</t>
  </si>
  <si>
    <t>Strings Competition</t>
  </si>
  <si>
    <t>Student Composer Competition</t>
  </si>
  <si>
    <t>Projects - Other</t>
  </si>
  <si>
    <t>Total Projects</t>
  </si>
  <si>
    <t>Scholarships</t>
  </si>
  <si>
    <t>Alberta Music Festival Assoc.</t>
  </si>
  <si>
    <t>Canada Music Center (CMC)</t>
  </si>
  <si>
    <t>Canada West Performing Arts</t>
  </si>
  <si>
    <t>Continuing Education Scholarshi</t>
  </si>
  <si>
    <t>Total Scholarships</t>
  </si>
  <si>
    <t>Uncategorized Expenses</t>
  </si>
  <si>
    <t>Total Expense</t>
  </si>
  <si>
    <t>Net Income</t>
  </si>
  <si>
    <t>2024-2025</t>
  </si>
  <si>
    <t>2025-2026</t>
  </si>
  <si>
    <t>Requested</t>
  </si>
  <si>
    <t>Requested by</t>
  </si>
  <si>
    <t>FINAL Budget</t>
  </si>
  <si>
    <t>Notes</t>
  </si>
  <si>
    <t>Junior Strings Competition entry fees $450. $30 x 15 entries.</t>
  </si>
  <si>
    <t>Nathene Arthur</t>
  </si>
  <si>
    <t>Carolyn Steeves</t>
  </si>
  <si>
    <t>The two classes funded in 2025 were: Violin/Viola – Age 15 years and under - $250, Piano-Age 15 years and under</t>
  </si>
  <si>
    <r>
      <t>CWPAF Scholarship funding of $500 be renewed for the 2026 Festival and increased by an additional $800 as Alberta is once again hosting the Canada West Performing Arts Festival at in Edmonton July 24</t>
    </r>
    <r>
      <rPr>
        <vertAlign val="superscript"/>
        <sz val="8"/>
        <color theme="1"/>
        <rFont val="Arial"/>
        <family val="2"/>
      </rPr>
      <t>th</t>
    </r>
    <r>
      <rPr>
        <sz val="8"/>
        <color theme="1"/>
        <rFont val="Arial"/>
        <family val="2"/>
      </rPr>
      <t xml:space="preserve"> and 25th.</t>
    </r>
  </si>
  <si>
    <t>Same as last year.</t>
  </si>
  <si>
    <t>Same as last year. •	Estimated expenses include adjudication fees, convenor expenses, and CFMTA entry
fees</t>
  </si>
  <si>
    <t>Danae Turgeon</t>
  </si>
  <si>
    <t>Scholarships - CFMTA Conference Grant</t>
  </si>
  <si>
    <t>Ida Edwards</t>
  </si>
  <si>
    <t>Rhonda McEachen</t>
  </si>
  <si>
    <t>Multidiscipline Competition (Includes Voice, Piano, and Strings)</t>
  </si>
  <si>
    <t>Multidiscipline Competition. Entry Fees estimated from 1st Round video entries $540 ($30x18)</t>
  </si>
  <si>
    <t>Annette Bradley</t>
  </si>
  <si>
    <t>Marlaine Osgood</t>
  </si>
  <si>
    <t>U of A - they are active and have requested this amount to pay for promotional material, honorariums, and food/drinks for events.  </t>
  </si>
  <si>
    <t>Marlaine</t>
  </si>
  <si>
    <t>Tamara Bowie</t>
  </si>
  <si>
    <t>In recognition of Past-President and 2026 Service Award</t>
  </si>
  <si>
    <t>Deanna Oye</t>
  </si>
  <si>
    <t>Same as last year</t>
  </si>
  <si>
    <t>Rosemarie Horne</t>
  </si>
  <si>
    <t>Same as last year. $36.70/month</t>
  </si>
  <si>
    <t>Mileage for Auditor to travel to Lethbridge from Calgary</t>
  </si>
  <si>
    <t>Carolyn Garritano</t>
  </si>
  <si>
    <t>$1140 USD ($95US monthly) for Membershipworks; Domain Name $19/year; Bluehost renews Jan 2028</t>
  </si>
  <si>
    <t>General expenses</t>
  </si>
  <si>
    <t>(could ask them to plan next year -opposite years of CFMTA) Junior Strings Competition. Venue $600, Judges $1450, Honouraiums for three convenors (for travel expenses) $600, Supplies $50, Piano Tuning $200. Total $2950 minus</t>
  </si>
  <si>
    <t>Karen Gerelus</t>
  </si>
  <si>
    <t xml:space="preserve">Publicity </t>
  </si>
  <si>
    <t>Susan Henley</t>
  </si>
  <si>
    <t>Reduced cost for printer ink and bought larger bundles this year of mailing labels/file folders</t>
  </si>
  <si>
    <t>NO CFMTA Conference in 2026</t>
  </si>
  <si>
    <t>Marsh is decreasing cost from $60 to $55/member</t>
  </si>
  <si>
    <t xml:space="preserve">We paid for 413 members the middle of April. No insurance for Retired or Provincial Life members. </t>
  </si>
  <si>
    <t>One GIC will mature Feb 27th. Two GIC's will mature in May and this is the interest from those two GIC's. See financial report</t>
  </si>
  <si>
    <t>Assuming membership is the same as previous years</t>
  </si>
  <si>
    <t>Social Media Honorarium</t>
  </si>
  <si>
    <t>Honorarium same $3000</t>
  </si>
  <si>
    <t>$1600 advertising (see report)</t>
  </si>
  <si>
    <t>11 members paying $50/year for website hosting. 4 with first year at $25 each</t>
  </si>
  <si>
    <t>Rose He</t>
  </si>
  <si>
    <t>Does board want to have AGM Lunch at same place? ABC Restaurant was less than MacEwan Catering</t>
  </si>
  <si>
    <t xml:space="preserve">Budget for all board members to attend the AGM in Red Deer in person. </t>
  </si>
  <si>
    <t xml:space="preserve">Board meeting lunch gift cards. Could this be cut? (12 x $30) x2 </t>
  </si>
  <si>
    <t>Milestone awards and Service Award $900, President gift $100, Postage to mail Member at large milestone awards $80</t>
  </si>
  <si>
    <t>Layout and Design Editor Honorarium</t>
  </si>
  <si>
    <t>Content Editor</t>
  </si>
  <si>
    <t>Joel Windsor</t>
  </si>
  <si>
    <t xml:space="preserve">I would like to request an increase in the honorarium to $175 (instead of $150) for the increased time in gathering and editing content. </t>
  </si>
  <si>
    <t xml:space="preserve">To cover increased cost. </t>
  </si>
  <si>
    <t>To cover increased cost.</t>
  </si>
  <si>
    <t>Could add $13,377 to income from one GIC.</t>
  </si>
  <si>
    <t>Multidiscipline Competition</t>
  </si>
  <si>
    <t>Previously paid $750. Took double the time to create this year</t>
  </si>
  <si>
    <t xml:space="preserve">Alberta Band Association covered expenses. This was the first year ABA ran the conference. We split the cost of our sessions with AMEF, though it might change. </t>
  </si>
  <si>
    <t>Same as last year. Depreciation on ARMTA Laptop</t>
  </si>
  <si>
    <t>$1300 sundry, $200 postage, $450 Canva Teams (see report)</t>
  </si>
  <si>
    <t>Need to budget the full amount but generally only spend 1/2 of the budget in this category</t>
  </si>
  <si>
    <t>Annual Zoom membership. Same as last year</t>
  </si>
  <si>
    <t>Conference -4 sessions</t>
  </si>
  <si>
    <t>60 hard copies are requested by members. Cost about $7.40 each for printing and postage</t>
  </si>
  <si>
    <t>Renewal letters -about 270 x 1.44/stamp</t>
  </si>
  <si>
    <t>Tmaara Bowie</t>
  </si>
  <si>
    <t xml:space="preserve">Assuming Marlaine is still CFMTA President in October OR we do not invite the President to visit this year. </t>
  </si>
  <si>
    <t>Visit to Grande Prairie and a little extra if Rose would like to visit any branches between November and April.</t>
  </si>
  <si>
    <t>Needs decision</t>
  </si>
  <si>
    <t>Needs discussion</t>
  </si>
  <si>
    <t xml:space="preserve">Needs to be less than $12,000 and can be achieved by maturing one GIC and moving the Junior Strings Competition to the next fiscal year. </t>
  </si>
  <si>
    <t xml:space="preserve">No change </t>
  </si>
  <si>
    <t>$500 Reduction approved by 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</si>
</sst>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7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6"/>
      <color theme="1"/>
      <name val="Aptos Narrow"/>
      <family val="2"/>
      <scheme val="minor"/>
    </font>
    <font>
      <sz val="16"/>
      <color theme="1"/>
      <name val="Lato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Alignment="1">
      <alignment horizontal="centerContinuous"/>
    </xf>
    <xf numFmtId="39" fontId="2" fillId="0" borderId="0" xfId="0" applyNumberFormat="1" applyFont="1"/>
    <xf numFmtId="49" fontId="2" fillId="0" borderId="0" xfId="0" applyNumberFormat="1" applyFont="1"/>
    <xf numFmtId="39" fontId="2" fillId="0" borderId="3" xfId="0" applyNumberFormat="1" applyFont="1" applyBorder="1"/>
    <xf numFmtId="39" fontId="2" fillId="0" borderId="4" xfId="0" applyNumberFormat="1" applyFont="1" applyBorder="1"/>
    <xf numFmtId="39" fontId="2" fillId="0" borderId="6" xfId="0" applyNumberFormat="1" applyFont="1" applyBorder="1"/>
    <xf numFmtId="39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39" fontId="2" fillId="3" borderId="0" xfId="0" applyNumberFormat="1" applyFont="1" applyFill="1"/>
    <xf numFmtId="39" fontId="2" fillId="4" borderId="0" xfId="0" applyNumberFormat="1" applyFont="1" applyFill="1"/>
    <xf numFmtId="0" fontId="5" fillId="4" borderId="0" xfId="0" applyFont="1" applyFill="1"/>
    <xf numFmtId="0" fontId="5" fillId="4" borderId="0" xfId="0" applyFont="1" applyFill="1" applyAlignment="1">
      <alignment wrapText="1"/>
    </xf>
    <xf numFmtId="49" fontId="1" fillId="0" borderId="0" xfId="0" applyNumberFormat="1" applyFont="1" applyAlignment="1">
      <alignment wrapText="1"/>
    </xf>
    <xf numFmtId="0" fontId="5" fillId="3" borderId="0" xfId="0" applyFont="1" applyFill="1"/>
    <xf numFmtId="0" fontId="5" fillId="2" borderId="0" xfId="0" applyFont="1" applyFill="1"/>
    <xf numFmtId="39" fontId="2" fillId="5" borderId="0" xfId="0" applyNumberFormat="1" applyFont="1" applyFill="1"/>
    <xf numFmtId="39" fontId="2" fillId="6" borderId="0" xfId="0" applyNumberFormat="1" applyFont="1" applyFill="1"/>
    <xf numFmtId="39" fontId="2" fillId="5" borderId="3" xfId="0" applyNumberFormat="1" applyFont="1" applyFill="1" applyBorder="1"/>
    <xf numFmtId="39" fontId="2" fillId="3" borderId="3" xfId="0" applyNumberFormat="1" applyFont="1" applyFill="1" applyBorder="1"/>
    <xf numFmtId="6" fontId="5" fillId="0" borderId="0" xfId="0" applyNumberFormat="1" applyFont="1" applyAlignment="1">
      <alignment vertical="center"/>
    </xf>
    <xf numFmtId="0" fontId="0" fillId="6" borderId="0" xfId="0" applyFill="1"/>
    <xf numFmtId="0" fontId="0" fillId="3" borderId="0" xfId="0" applyFill="1"/>
    <xf numFmtId="0" fontId="0" fillId="5" borderId="0" xfId="0" applyFill="1"/>
    <xf numFmtId="49" fontId="3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6955B-7CBC-4E60-8AFB-3CB82F7265F9}">
  <dimension ref="A1:W155"/>
  <sheetViews>
    <sheetView tabSelected="1" workbookViewId="0">
      <pane xSplit="7" ySplit="2" topLeftCell="J112" activePane="bottomRight" state="frozenSplit"/>
      <selection pane="topRight" activeCell="H1" sqref="H1"/>
      <selection pane="bottomLeft" activeCell="A3" sqref="A3"/>
      <selection pane="bottomRight" activeCell="W117" sqref="W117"/>
    </sheetView>
  </sheetViews>
  <sheetFormatPr defaultRowHeight="14.4" outlineLevelRow="5" outlineLevelCol="1" x14ac:dyDescent="0.3"/>
  <cols>
    <col min="1" max="6" width="3" style="11" customWidth="1"/>
    <col min="7" max="7" width="26.109375" style="11" customWidth="1"/>
    <col min="8" max="8" width="11.5546875" bestFit="1" customWidth="1" outlineLevel="1"/>
    <col min="9" max="9" width="2.33203125" customWidth="1" outlineLevel="1"/>
    <col min="10" max="10" width="7.88671875" bestFit="1" customWidth="1" outlineLevel="1"/>
    <col min="11" max="11" width="2.33203125" customWidth="1" outlineLevel="1"/>
    <col min="12" max="12" width="10.77734375" bestFit="1" customWidth="1"/>
    <col min="13" max="13" width="2.33203125" customWidth="1"/>
    <col min="14" max="14" width="14.109375" bestFit="1" customWidth="1" outlineLevel="1"/>
    <col min="15" max="15" width="2.33203125" customWidth="1" outlineLevel="1"/>
    <col min="16" max="16" width="7.88671875" bestFit="1" customWidth="1" outlineLevel="1"/>
    <col min="17" max="17" width="2.33203125" customWidth="1" outlineLevel="1"/>
    <col min="18" max="18" width="10.77734375" bestFit="1" customWidth="1"/>
    <col min="19" max="19" width="2.33203125" customWidth="1"/>
    <col min="20" max="20" width="14.109375" bestFit="1" customWidth="1" outlineLevel="1"/>
    <col min="21" max="21" width="13.6640625" style="16" customWidth="1"/>
    <col min="22" max="22" width="13.44140625" style="16" customWidth="1"/>
    <col min="23" max="23" width="40.44140625" style="16" customWidth="1"/>
  </cols>
  <sheetData>
    <row r="1" spans="1:23" ht="25.8" thickBot="1" x14ac:dyDescent="0.65">
      <c r="A1" s="2"/>
      <c r="B1" s="2"/>
      <c r="C1" s="2"/>
      <c r="D1" s="2"/>
      <c r="E1" s="2"/>
      <c r="F1" s="2"/>
      <c r="G1" s="2"/>
      <c r="H1" s="34" t="s">
        <v>137</v>
      </c>
      <c r="I1" s="35"/>
      <c r="J1" s="35"/>
      <c r="K1" s="35"/>
      <c r="L1" s="35"/>
      <c r="M1" s="1"/>
      <c r="N1" s="36" t="s">
        <v>138</v>
      </c>
      <c r="O1" s="35"/>
      <c r="P1" s="35"/>
      <c r="Q1" s="3"/>
      <c r="R1" s="4"/>
      <c r="S1" s="1"/>
    </row>
    <row r="2" spans="1:23" s="15" customFormat="1" ht="15.6" thickTop="1" thickBot="1" x14ac:dyDescent="0.35">
      <c r="A2" s="12"/>
      <c r="B2" s="12"/>
      <c r="C2" s="12"/>
      <c r="D2" s="12"/>
      <c r="E2" s="12"/>
      <c r="F2" s="12"/>
      <c r="G2" s="12"/>
      <c r="H2" s="13" t="s">
        <v>0</v>
      </c>
      <c r="I2" s="14"/>
      <c r="J2" s="13" t="s">
        <v>1</v>
      </c>
      <c r="K2" s="14"/>
      <c r="L2" s="13" t="s">
        <v>2</v>
      </c>
      <c r="M2" s="14"/>
      <c r="N2" s="13" t="s">
        <v>3</v>
      </c>
      <c r="O2" s="14"/>
      <c r="P2" s="13" t="s">
        <v>1</v>
      </c>
      <c r="Q2" s="14"/>
      <c r="R2" s="13" t="s">
        <v>2</v>
      </c>
      <c r="S2" s="14"/>
      <c r="T2" s="13" t="s">
        <v>139</v>
      </c>
      <c r="U2" s="13" t="s">
        <v>140</v>
      </c>
      <c r="V2" s="13" t="s">
        <v>141</v>
      </c>
      <c r="W2" s="13" t="s">
        <v>142</v>
      </c>
    </row>
    <row r="3" spans="1:23" ht="15" outlineLevel="3" thickTop="1" x14ac:dyDescent="0.3">
      <c r="A3" s="2"/>
      <c r="B3" s="2"/>
      <c r="C3" s="2" t="s">
        <v>4</v>
      </c>
      <c r="D3" s="2"/>
      <c r="E3" s="2"/>
      <c r="F3" s="2"/>
      <c r="G3" s="2"/>
      <c r="H3" s="5"/>
      <c r="I3" s="6"/>
      <c r="J3" s="5"/>
      <c r="K3" s="6"/>
      <c r="L3" s="5"/>
      <c r="M3" s="6"/>
      <c r="N3" s="5"/>
      <c r="O3" s="6"/>
      <c r="P3" s="5"/>
      <c r="Q3" s="6"/>
      <c r="R3" s="5"/>
      <c r="S3" s="6"/>
      <c r="T3" s="5"/>
    </row>
    <row r="4" spans="1:23" outlineLevel="3" x14ac:dyDescent="0.3">
      <c r="A4" s="2"/>
      <c r="B4" s="2"/>
      <c r="C4" s="2"/>
      <c r="D4" s="2" t="s">
        <v>5</v>
      </c>
      <c r="E4" s="2"/>
      <c r="F4" s="2"/>
      <c r="G4" s="2"/>
      <c r="H4" s="5">
        <v>0</v>
      </c>
      <c r="I4" s="6"/>
      <c r="J4" s="5">
        <v>50</v>
      </c>
      <c r="K4" s="6"/>
      <c r="L4" s="5">
        <f>ROUND((H4-J4),5)</f>
        <v>-50</v>
      </c>
      <c r="M4" s="6"/>
      <c r="N4" s="5">
        <v>0</v>
      </c>
      <c r="O4" s="6"/>
      <c r="P4" s="5">
        <v>0</v>
      </c>
      <c r="Q4" s="6"/>
      <c r="R4" s="5">
        <f>ROUND((N4-P4),5)</f>
        <v>0</v>
      </c>
      <c r="S4" s="6"/>
      <c r="T4" s="5">
        <v>0</v>
      </c>
    </row>
    <row r="5" spans="1:23" ht="31.8" outlineLevel="3" x14ac:dyDescent="0.3">
      <c r="A5" s="2"/>
      <c r="B5" s="2"/>
      <c r="C5" s="2"/>
      <c r="D5" s="2" t="s">
        <v>6</v>
      </c>
      <c r="E5" s="2"/>
      <c r="F5" s="2"/>
      <c r="G5" s="2"/>
      <c r="H5" s="5">
        <v>4605.42</v>
      </c>
      <c r="I5" s="6"/>
      <c r="J5" s="5">
        <v>3493.42</v>
      </c>
      <c r="K5" s="6"/>
      <c r="L5" s="5">
        <f>ROUND((H5-J5),5)</f>
        <v>1112</v>
      </c>
      <c r="M5" s="6"/>
      <c r="N5" s="5">
        <v>66.760000000000005</v>
      </c>
      <c r="O5" s="6"/>
      <c r="P5" s="5">
        <v>2235</v>
      </c>
      <c r="Q5" s="6"/>
      <c r="R5" s="5">
        <f>ROUND((N5-P5),5)</f>
        <v>-2168.2399999999998</v>
      </c>
      <c r="S5" s="6"/>
      <c r="T5" s="5">
        <v>0</v>
      </c>
      <c r="U5" s="16" t="s">
        <v>159</v>
      </c>
      <c r="W5" s="17" t="s">
        <v>198</v>
      </c>
    </row>
    <row r="6" spans="1:23" outlineLevel="4" x14ac:dyDescent="0.3">
      <c r="A6" s="2"/>
      <c r="B6" s="2"/>
      <c r="C6" s="2"/>
      <c r="D6" s="2" t="s">
        <v>7</v>
      </c>
      <c r="E6" s="2"/>
      <c r="F6" s="2"/>
      <c r="G6" s="2"/>
      <c r="H6" s="5"/>
      <c r="I6" s="6"/>
      <c r="J6" s="5"/>
      <c r="K6" s="6"/>
      <c r="L6" s="5"/>
      <c r="M6" s="6"/>
      <c r="N6" s="5"/>
      <c r="O6" s="6"/>
      <c r="P6" s="5"/>
      <c r="Q6" s="6"/>
      <c r="R6" s="5"/>
      <c r="S6" s="6"/>
      <c r="T6" s="5"/>
    </row>
    <row r="7" spans="1:23" hidden="1" outlineLevel="4" x14ac:dyDescent="0.3">
      <c r="A7" s="2"/>
      <c r="B7" s="2"/>
      <c r="C7" s="2"/>
      <c r="D7" s="2"/>
      <c r="E7" s="2" t="s">
        <v>8</v>
      </c>
      <c r="F7" s="2"/>
      <c r="G7" s="2"/>
      <c r="H7" s="5">
        <v>0</v>
      </c>
      <c r="I7" s="6"/>
      <c r="J7" s="5"/>
      <c r="K7" s="6"/>
      <c r="L7" s="5"/>
      <c r="M7" s="6"/>
      <c r="N7" s="5">
        <v>0</v>
      </c>
      <c r="O7" s="6"/>
      <c r="P7" s="5">
        <v>0</v>
      </c>
      <c r="Q7" s="6"/>
      <c r="R7" s="5">
        <f>ROUND((N7-P7),5)</f>
        <v>0</v>
      </c>
      <c r="S7" s="6"/>
      <c r="T7" s="5">
        <v>0</v>
      </c>
    </row>
    <row r="8" spans="1:23" ht="15" outlineLevel="4" thickBot="1" x14ac:dyDescent="0.35">
      <c r="A8" s="2"/>
      <c r="B8" s="2"/>
      <c r="C8" s="2"/>
      <c r="D8" s="2"/>
      <c r="E8" s="2" t="s">
        <v>9</v>
      </c>
      <c r="F8" s="2"/>
      <c r="G8" s="2"/>
      <c r="H8" s="7">
        <v>20</v>
      </c>
      <c r="I8" s="6"/>
      <c r="J8" s="7">
        <v>0</v>
      </c>
      <c r="K8" s="6"/>
      <c r="L8" s="7">
        <f>ROUND((H8-J8),5)</f>
        <v>20</v>
      </c>
      <c r="M8" s="6"/>
      <c r="N8" s="7">
        <v>0</v>
      </c>
      <c r="O8" s="6"/>
      <c r="P8" s="7">
        <v>0</v>
      </c>
      <c r="Q8" s="6"/>
      <c r="R8" s="7">
        <f>ROUND((N8-P8),5)</f>
        <v>0</v>
      </c>
      <c r="S8" s="6"/>
      <c r="T8" s="7">
        <v>0</v>
      </c>
    </row>
    <row r="9" spans="1:23" outlineLevel="3" x14ac:dyDescent="0.3">
      <c r="A9" s="2"/>
      <c r="B9" s="2"/>
      <c r="C9" s="2"/>
      <c r="D9" s="2" t="s">
        <v>10</v>
      </c>
      <c r="E9" s="2"/>
      <c r="F9" s="2"/>
      <c r="G9" s="2"/>
      <c r="H9" s="5">
        <f>ROUND(SUM(H6:H8),5)</f>
        <v>20</v>
      </c>
      <c r="I9" s="6"/>
      <c r="J9" s="5">
        <f>ROUND(SUM(J6:J8),5)</f>
        <v>0</v>
      </c>
      <c r="K9" s="6"/>
      <c r="L9" s="5">
        <f>ROUND((H9-J9),5)</f>
        <v>20</v>
      </c>
      <c r="M9" s="6"/>
      <c r="N9" s="5">
        <f>ROUND(SUM(N6:N8),5)</f>
        <v>0</v>
      </c>
      <c r="O9" s="6"/>
      <c r="P9" s="5">
        <f>ROUND(SUM(P6:P8),5)</f>
        <v>0</v>
      </c>
      <c r="Q9" s="6"/>
      <c r="R9" s="5">
        <f>ROUND((N9-P9),5)</f>
        <v>0</v>
      </c>
      <c r="S9" s="6"/>
      <c r="T9" s="5">
        <f>ROUND(SUM(T6:T8),5)</f>
        <v>0</v>
      </c>
    </row>
    <row r="10" spans="1:23" ht="31.8" outlineLevel="3" x14ac:dyDescent="0.3">
      <c r="A10" s="2"/>
      <c r="B10" s="2"/>
      <c r="C10" s="2"/>
      <c r="D10" s="2" t="s">
        <v>11</v>
      </c>
      <c r="E10" s="2"/>
      <c r="F10" s="2"/>
      <c r="G10" s="2"/>
      <c r="H10" s="5">
        <v>1548.91</v>
      </c>
      <c r="I10" s="6"/>
      <c r="J10" s="5">
        <v>1475</v>
      </c>
      <c r="K10" s="6"/>
      <c r="L10" s="5">
        <f>ROUND((H10-J10),5)</f>
        <v>73.91</v>
      </c>
      <c r="M10" s="6"/>
      <c r="N10" s="5">
        <v>1009.31</v>
      </c>
      <c r="O10" s="6"/>
      <c r="P10" s="5">
        <v>1475</v>
      </c>
      <c r="Q10" s="6"/>
      <c r="R10" s="5">
        <f>ROUND((N10-P10),5)</f>
        <v>-465.69</v>
      </c>
      <c r="S10" s="6"/>
      <c r="T10" s="19">
        <v>840</v>
      </c>
      <c r="W10" s="17" t="s">
        <v>178</v>
      </c>
    </row>
    <row r="11" spans="1:23" outlineLevel="3" x14ac:dyDescent="0.3">
      <c r="A11" s="2"/>
      <c r="B11" s="2"/>
      <c r="C11" s="2"/>
      <c r="D11" s="2" t="s">
        <v>12</v>
      </c>
      <c r="E11" s="2"/>
      <c r="F11" s="2"/>
      <c r="G11" s="2"/>
      <c r="H11" s="5">
        <v>81577.009999999995</v>
      </c>
      <c r="I11" s="6"/>
      <c r="J11" s="5">
        <v>81700</v>
      </c>
      <c r="K11" s="6"/>
      <c r="L11" s="5">
        <f>ROUND((H11-J11),5)</f>
        <v>-122.99</v>
      </c>
      <c r="M11" s="6"/>
      <c r="N11" s="5">
        <v>81485</v>
      </c>
      <c r="O11" s="6"/>
      <c r="P11" s="5">
        <v>81000</v>
      </c>
      <c r="Q11" s="6"/>
      <c r="R11" s="5">
        <f>ROUND((N11-P11),5)</f>
        <v>485</v>
      </c>
      <c r="S11" s="6"/>
      <c r="T11" s="5">
        <v>81500</v>
      </c>
      <c r="W11" s="16" t="s">
        <v>179</v>
      </c>
    </row>
    <row r="12" spans="1:23" outlineLevel="3" x14ac:dyDescent="0.3">
      <c r="A12" s="2"/>
      <c r="B12" s="2"/>
      <c r="C12" s="2"/>
      <c r="D12" s="2"/>
      <c r="E12" s="2"/>
      <c r="F12" s="2"/>
      <c r="G12" s="2"/>
      <c r="H12" s="5"/>
      <c r="I12" s="6"/>
      <c r="J12" s="5"/>
      <c r="K12" s="6"/>
      <c r="L12" s="5"/>
      <c r="M12" s="6"/>
      <c r="N12" s="5"/>
      <c r="O12" s="6"/>
      <c r="P12" s="5"/>
      <c r="Q12" s="6"/>
      <c r="R12" s="5"/>
      <c r="S12" s="6"/>
      <c r="T12" s="5"/>
      <c r="W12" s="24" t="s">
        <v>195</v>
      </c>
    </row>
    <row r="13" spans="1:23" outlineLevel="4" x14ac:dyDescent="0.3">
      <c r="A13" s="2"/>
      <c r="B13" s="2"/>
      <c r="C13" s="2"/>
      <c r="D13" s="2" t="s">
        <v>13</v>
      </c>
      <c r="E13" s="2"/>
      <c r="F13" s="2"/>
      <c r="G13" s="2"/>
      <c r="H13" s="5"/>
      <c r="I13" s="6"/>
      <c r="J13" s="5"/>
      <c r="K13" s="6"/>
      <c r="L13" s="5"/>
      <c r="M13" s="6"/>
      <c r="N13" s="5"/>
      <c r="O13" s="6"/>
      <c r="P13" s="5"/>
      <c r="Q13" s="6"/>
      <c r="R13" s="5"/>
      <c r="S13" s="6"/>
      <c r="T13" s="5"/>
      <c r="W13" s="21"/>
    </row>
    <row r="14" spans="1:23" outlineLevel="4" x14ac:dyDescent="0.3">
      <c r="A14" s="2"/>
      <c r="B14" s="2"/>
      <c r="C14" s="2"/>
      <c r="D14" s="2"/>
      <c r="E14" s="2" t="s">
        <v>14</v>
      </c>
      <c r="F14" s="2"/>
      <c r="G14" s="2"/>
      <c r="H14" s="5">
        <v>1080</v>
      </c>
      <c r="I14" s="6"/>
      <c r="J14" s="5">
        <v>850</v>
      </c>
      <c r="K14" s="6"/>
      <c r="L14" s="5">
        <f>ROUND((H14-J14),5)</f>
        <v>230</v>
      </c>
      <c r="M14" s="6"/>
      <c r="N14" s="5">
        <v>140</v>
      </c>
      <c r="O14" s="6"/>
      <c r="P14" s="5">
        <v>1100</v>
      </c>
      <c r="Q14" s="6"/>
      <c r="R14" s="5">
        <f t="shared" ref="R14:R24" si="0">ROUND((N14-P14),5)</f>
        <v>-960</v>
      </c>
      <c r="S14" s="6"/>
      <c r="T14" s="26">
        <v>900</v>
      </c>
      <c r="U14" s="16" t="s">
        <v>150</v>
      </c>
      <c r="W14" s="16" t="s">
        <v>148</v>
      </c>
    </row>
    <row r="15" spans="1:23" ht="21.6" outlineLevel="4" x14ac:dyDescent="0.3">
      <c r="A15" s="2"/>
      <c r="B15" s="2"/>
      <c r="C15" s="2"/>
      <c r="D15" s="2"/>
      <c r="E15" s="2" t="s">
        <v>15</v>
      </c>
      <c r="F15" s="2"/>
      <c r="G15" s="2"/>
      <c r="H15" s="5">
        <v>300</v>
      </c>
      <c r="I15" s="6"/>
      <c r="J15" s="5">
        <v>0</v>
      </c>
      <c r="K15" s="6"/>
      <c r="L15" s="5">
        <f>ROUND((H15-J15),5)</f>
        <v>300</v>
      </c>
      <c r="M15" s="6"/>
      <c r="N15" s="5">
        <v>0</v>
      </c>
      <c r="O15" s="6"/>
      <c r="P15" s="5">
        <v>0</v>
      </c>
      <c r="Q15" s="6"/>
      <c r="R15" s="5">
        <f t="shared" si="0"/>
        <v>0</v>
      </c>
      <c r="S15" s="6"/>
      <c r="T15" s="5">
        <v>540</v>
      </c>
      <c r="U15" s="16" t="s">
        <v>144</v>
      </c>
      <c r="W15" s="17" t="s">
        <v>155</v>
      </c>
    </row>
    <row r="16" spans="1:23" outlineLevel="4" x14ac:dyDescent="0.3">
      <c r="A16" s="2"/>
      <c r="B16" s="2"/>
      <c r="C16" s="2"/>
      <c r="D16" s="2"/>
      <c r="E16" s="2" t="s">
        <v>16</v>
      </c>
      <c r="F16" s="2"/>
      <c r="G16" s="2"/>
      <c r="H16" s="5">
        <v>570</v>
      </c>
      <c r="I16" s="6"/>
      <c r="J16" s="5">
        <v>650</v>
      </c>
      <c r="K16" s="6"/>
      <c r="L16" s="5">
        <f>ROUND((H16-J16),5)</f>
        <v>-80</v>
      </c>
      <c r="M16" s="6"/>
      <c r="N16" s="5">
        <v>50</v>
      </c>
      <c r="O16" s="6"/>
      <c r="P16" s="5">
        <v>0</v>
      </c>
      <c r="Q16" s="6"/>
      <c r="R16" s="5">
        <f t="shared" si="0"/>
        <v>50</v>
      </c>
      <c r="S16" s="6"/>
      <c r="T16" s="27">
        <v>450</v>
      </c>
      <c r="U16" s="5" t="s">
        <v>144</v>
      </c>
      <c r="W16" s="17" t="s">
        <v>143</v>
      </c>
    </row>
    <row r="17" spans="1:23" hidden="1" outlineLevel="4" x14ac:dyDescent="0.3">
      <c r="A17" s="2"/>
      <c r="B17" s="2"/>
      <c r="C17" s="2"/>
      <c r="D17" s="2"/>
      <c r="E17" s="2" t="s">
        <v>17</v>
      </c>
      <c r="F17" s="2"/>
      <c r="G17" s="2"/>
      <c r="H17" s="5">
        <v>0</v>
      </c>
      <c r="I17" s="6"/>
      <c r="J17" s="5"/>
      <c r="K17" s="6"/>
      <c r="L17" s="5"/>
      <c r="M17" s="6"/>
      <c r="N17" s="5">
        <v>0</v>
      </c>
      <c r="O17" s="6"/>
      <c r="P17" s="5">
        <v>0</v>
      </c>
      <c r="Q17" s="6"/>
      <c r="R17" s="5">
        <f t="shared" si="0"/>
        <v>0</v>
      </c>
      <c r="S17" s="6"/>
      <c r="T17" s="5">
        <v>0</v>
      </c>
    </row>
    <row r="18" spans="1:23" outlineLevel="4" x14ac:dyDescent="0.3">
      <c r="A18" s="2"/>
      <c r="B18" s="2"/>
      <c r="C18" s="2"/>
      <c r="D18" s="2"/>
      <c r="E18" s="2" t="s">
        <v>18</v>
      </c>
      <c r="F18" s="2"/>
      <c r="G18" s="2"/>
      <c r="H18" s="5">
        <v>0</v>
      </c>
      <c r="I18" s="6"/>
      <c r="J18" s="5">
        <v>0</v>
      </c>
      <c r="K18" s="6"/>
      <c r="L18" s="5">
        <f>ROUND((H18-J18),5)</f>
        <v>0</v>
      </c>
      <c r="M18" s="6"/>
      <c r="N18" s="5">
        <v>0</v>
      </c>
      <c r="O18" s="6"/>
      <c r="P18" s="5">
        <v>0</v>
      </c>
      <c r="Q18" s="6"/>
      <c r="R18" s="5">
        <f t="shared" si="0"/>
        <v>0</v>
      </c>
      <c r="S18" s="6"/>
      <c r="T18" s="5">
        <v>0</v>
      </c>
    </row>
    <row r="19" spans="1:23" ht="21.6" outlineLevel="4" x14ac:dyDescent="0.3">
      <c r="A19" s="2"/>
      <c r="B19" s="2"/>
      <c r="C19" s="2"/>
      <c r="D19" s="2"/>
      <c r="E19" s="2" t="s">
        <v>19</v>
      </c>
      <c r="F19" s="2"/>
      <c r="G19" s="2"/>
      <c r="H19" s="5">
        <v>525</v>
      </c>
      <c r="I19" s="6"/>
      <c r="J19" s="5">
        <v>200</v>
      </c>
      <c r="K19" s="6"/>
      <c r="L19" s="5">
        <f>ROUND((H19-J19),5)</f>
        <v>325</v>
      </c>
      <c r="M19" s="6"/>
      <c r="N19" s="5">
        <v>325</v>
      </c>
      <c r="O19" s="6"/>
      <c r="P19" s="5">
        <v>400</v>
      </c>
      <c r="Q19" s="6"/>
      <c r="R19" s="5">
        <f t="shared" si="0"/>
        <v>-75</v>
      </c>
      <c r="S19" s="6"/>
      <c r="T19" s="26">
        <v>650</v>
      </c>
      <c r="U19" s="16" t="s">
        <v>167</v>
      </c>
      <c r="W19" s="22" t="s">
        <v>183</v>
      </c>
    </row>
    <row r="20" spans="1:23" ht="15" outlineLevel="4" thickBot="1" x14ac:dyDescent="0.35">
      <c r="A20" s="2"/>
      <c r="B20" s="2"/>
      <c r="C20" s="2"/>
      <c r="D20" s="2"/>
      <c r="E20" s="2" t="s">
        <v>20</v>
      </c>
      <c r="F20" s="2"/>
      <c r="G20" s="2"/>
      <c r="H20" s="7">
        <v>0</v>
      </c>
      <c r="I20" s="6"/>
      <c r="J20" s="7"/>
      <c r="K20" s="6"/>
      <c r="L20" s="7"/>
      <c r="M20" s="6"/>
      <c r="N20" s="7">
        <v>0</v>
      </c>
      <c r="O20" s="6"/>
      <c r="P20" s="7">
        <v>0</v>
      </c>
      <c r="Q20" s="6"/>
      <c r="R20" s="7">
        <f t="shared" si="0"/>
        <v>0</v>
      </c>
      <c r="S20" s="6"/>
      <c r="T20" s="7">
        <v>0</v>
      </c>
    </row>
    <row r="21" spans="1:23" outlineLevel="3" x14ac:dyDescent="0.3">
      <c r="A21" s="2"/>
      <c r="B21" s="2"/>
      <c r="C21" s="2"/>
      <c r="D21" s="2" t="s">
        <v>21</v>
      </c>
      <c r="E21" s="2"/>
      <c r="F21" s="2"/>
      <c r="G21" s="2"/>
      <c r="H21" s="5">
        <f>ROUND(SUM(H13:H20),5)</f>
        <v>2475</v>
      </c>
      <c r="I21" s="6"/>
      <c r="J21" s="5">
        <f>ROUND(SUM(J13:J20),5)</f>
        <v>1700</v>
      </c>
      <c r="K21" s="6"/>
      <c r="L21" s="5">
        <f>ROUND((H21-J21),5)</f>
        <v>775</v>
      </c>
      <c r="M21" s="6"/>
      <c r="N21" s="5">
        <f>ROUND(SUM(N13:N20),5)</f>
        <v>515</v>
      </c>
      <c r="O21" s="6"/>
      <c r="P21" s="5">
        <f>ROUND(SUM(P13:P20),5)</f>
        <v>1500</v>
      </c>
      <c r="Q21" s="6"/>
      <c r="R21" s="5">
        <f t="shared" si="0"/>
        <v>-985</v>
      </c>
      <c r="S21" s="6"/>
      <c r="T21" s="5">
        <f>ROUND(SUM(T13:T20),5)</f>
        <v>2540</v>
      </c>
    </row>
    <row r="22" spans="1:23" hidden="1" outlineLevel="3" x14ac:dyDescent="0.3">
      <c r="A22" s="2"/>
      <c r="B22" s="2"/>
      <c r="C22" s="2"/>
      <c r="D22" s="2" t="s">
        <v>22</v>
      </c>
      <c r="E22" s="2"/>
      <c r="F22" s="2"/>
      <c r="G22" s="2"/>
      <c r="H22" s="5">
        <v>0</v>
      </c>
      <c r="I22" s="6"/>
      <c r="J22" s="5"/>
      <c r="K22" s="6"/>
      <c r="L22" s="5"/>
      <c r="M22" s="6"/>
      <c r="N22" s="5">
        <v>0</v>
      </c>
      <c r="O22" s="6"/>
      <c r="P22" s="5">
        <v>0</v>
      </c>
      <c r="Q22" s="6"/>
      <c r="R22" s="5">
        <f t="shared" si="0"/>
        <v>0</v>
      </c>
      <c r="S22" s="6"/>
      <c r="T22" s="5">
        <v>0</v>
      </c>
    </row>
    <row r="23" spans="1:23" ht="15" outlineLevel="3" thickBot="1" x14ac:dyDescent="0.35">
      <c r="A23" s="2"/>
      <c r="B23" s="2"/>
      <c r="C23" s="2"/>
      <c r="D23" s="2" t="s">
        <v>23</v>
      </c>
      <c r="E23" s="2"/>
      <c r="F23" s="2"/>
      <c r="G23" s="2"/>
      <c r="H23" s="7">
        <v>1900</v>
      </c>
      <c r="I23" s="6"/>
      <c r="J23" s="7">
        <v>2000</v>
      </c>
      <c r="K23" s="6"/>
      <c r="L23" s="7">
        <f>ROUND((H23-J23),5)</f>
        <v>-100</v>
      </c>
      <c r="M23" s="6"/>
      <c r="N23" s="7">
        <v>1725</v>
      </c>
      <c r="O23" s="6"/>
      <c r="P23" s="7">
        <v>1900</v>
      </c>
      <c r="Q23" s="6"/>
      <c r="R23" s="7">
        <f t="shared" si="0"/>
        <v>-175</v>
      </c>
      <c r="S23" s="6"/>
      <c r="T23" s="28">
        <v>1900</v>
      </c>
      <c r="U23" s="16" t="s">
        <v>164</v>
      </c>
      <c r="W23" s="16" t="s">
        <v>163</v>
      </c>
    </row>
    <row r="24" spans="1:23" outlineLevel="2" x14ac:dyDescent="0.3">
      <c r="A24" s="2"/>
      <c r="B24" s="2"/>
      <c r="C24" s="2" t="s">
        <v>24</v>
      </c>
      <c r="D24" s="2"/>
      <c r="E24" s="2"/>
      <c r="F24" s="2"/>
      <c r="G24" s="2"/>
      <c r="H24" s="5">
        <f>ROUND(SUM(H3:H5)+SUM(H9:H11)+SUM(H21:H23),5)</f>
        <v>92126.34</v>
      </c>
      <c r="I24" s="6"/>
      <c r="J24" s="5">
        <f>ROUND(SUM(J3:J5)+SUM(J9:J11)+SUM(J21:J23),5)</f>
        <v>90418.42</v>
      </c>
      <c r="K24" s="6"/>
      <c r="L24" s="5">
        <f>ROUND((H24-J24),5)</f>
        <v>1707.92</v>
      </c>
      <c r="M24" s="6"/>
      <c r="N24" s="5">
        <f>ROUND(SUM(N3:N5)+SUM(N9:N11)+SUM(N21:N23),5)</f>
        <v>84801.07</v>
      </c>
      <c r="O24" s="6"/>
      <c r="P24" s="5">
        <f>ROUND(SUM(P3:P5)+SUM(P9:P11)+SUM(P21:P23),5)</f>
        <v>88110</v>
      </c>
      <c r="Q24" s="6"/>
      <c r="R24" s="5">
        <f t="shared" si="0"/>
        <v>-3308.93</v>
      </c>
      <c r="S24" s="6"/>
      <c r="T24" s="5">
        <f>ROUND(SUM(T3:T5)+SUM(T9:T12)+SUM(T21:T23),5)</f>
        <v>86780</v>
      </c>
    </row>
    <row r="25" spans="1:23" hidden="1" outlineLevel="3" x14ac:dyDescent="0.3">
      <c r="A25" s="2"/>
      <c r="B25" s="2"/>
      <c r="C25" s="2" t="s">
        <v>25</v>
      </c>
      <c r="D25" s="2"/>
      <c r="E25" s="2"/>
      <c r="F25" s="2"/>
      <c r="G25" s="2"/>
      <c r="H25" s="5"/>
      <c r="I25" s="6"/>
      <c r="J25" s="5"/>
      <c r="K25" s="6"/>
      <c r="L25" s="5"/>
      <c r="M25" s="6"/>
      <c r="N25" s="5"/>
      <c r="O25" s="6"/>
      <c r="P25" s="5"/>
      <c r="Q25" s="6"/>
      <c r="R25" s="5"/>
      <c r="S25" s="6"/>
      <c r="T25" s="5"/>
    </row>
    <row r="26" spans="1:23" ht="15" hidden="1" outlineLevel="3" thickBot="1" x14ac:dyDescent="0.35">
      <c r="A26" s="2"/>
      <c r="B26" s="2"/>
      <c r="C26" s="2"/>
      <c r="D26" s="2" t="s">
        <v>25</v>
      </c>
      <c r="E26" s="2"/>
      <c r="F26" s="2"/>
      <c r="G26" s="2"/>
      <c r="H26" s="5">
        <v>0</v>
      </c>
      <c r="I26" s="6"/>
      <c r="J26" s="5"/>
      <c r="K26" s="6"/>
      <c r="L26" s="5"/>
      <c r="M26" s="6"/>
      <c r="N26" s="5">
        <v>0</v>
      </c>
      <c r="O26" s="6"/>
      <c r="P26" s="5">
        <v>0</v>
      </c>
      <c r="Q26" s="6"/>
      <c r="R26" s="5">
        <f>ROUND((N26-P26),5)</f>
        <v>0</v>
      </c>
      <c r="S26" s="6"/>
      <c r="T26" s="5">
        <v>0</v>
      </c>
    </row>
    <row r="27" spans="1:23" ht="15" hidden="1" outlineLevel="2" collapsed="1" thickBot="1" x14ac:dyDescent="0.35">
      <c r="A27" s="2"/>
      <c r="B27" s="2"/>
      <c r="C27" s="2" t="s">
        <v>26</v>
      </c>
      <c r="D27" s="2"/>
      <c r="E27" s="2"/>
      <c r="F27" s="2"/>
      <c r="G27" s="2"/>
      <c r="H27" s="8">
        <f>ROUND(SUM(H25:H26),5)</f>
        <v>0</v>
      </c>
      <c r="I27" s="6"/>
      <c r="J27" s="7"/>
      <c r="K27" s="6"/>
      <c r="L27" s="7"/>
      <c r="M27" s="6"/>
      <c r="N27" s="8">
        <f>ROUND(SUM(N25:N26),5)</f>
        <v>0</v>
      </c>
      <c r="O27" s="6"/>
      <c r="P27" s="8">
        <f>ROUND(SUM(P25:P26),5)</f>
        <v>0</v>
      </c>
      <c r="Q27" s="6"/>
      <c r="R27" s="8">
        <f>ROUND((N27-P27),5)</f>
        <v>0</v>
      </c>
      <c r="S27" s="6"/>
      <c r="T27" s="8">
        <f>ROUND(SUM(T25:T26),5)</f>
        <v>0</v>
      </c>
    </row>
    <row r="28" spans="1:23" hidden="1" outlineLevel="1" x14ac:dyDescent="0.3">
      <c r="A28" s="2"/>
      <c r="B28" s="2" t="s">
        <v>27</v>
      </c>
      <c r="C28" s="2"/>
      <c r="D28" s="2"/>
      <c r="E28" s="2"/>
      <c r="F28" s="2"/>
      <c r="G28" s="2"/>
      <c r="H28" s="5">
        <f>ROUND(H24-H27,5)</f>
        <v>92126.34</v>
      </c>
      <c r="I28" s="6"/>
      <c r="J28" s="5">
        <f>ROUND(J24-J27,5)</f>
        <v>90418.42</v>
      </c>
      <c r="K28" s="6"/>
      <c r="L28" s="5">
        <f>ROUND((H28-J28),5)</f>
        <v>1707.92</v>
      </c>
      <c r="M28" s="6"/>
      <c r="N28" s="5">
        <f>ROUND(N24-N27,5)</f>
        <v>84801.07</v>
      </c>
      <c r="O28" s="6"/>
      <c r="P28" s="5">
        <f>ROUND(P24-P27,5)</f>
        <v>88110</v>
      </c>
      <c r="Q28" s="6"/>
      <c r="R28" s="5">
        <f>ROUND((N28-P28),5)</f>
        <v>-3308.93</v>
      </c>
      <c r="S28" s="6"/>
      <c r="T28" s="5">
        <f>ROUND(T24-T27,5)</f>
        <v>86780</v>
      </c>
    </row>
    <row r="29" spans="1:23" outlineLevel="2" x14ac:dyDescent="0.3">
      <c r="A29" s="2"/>
      <c r="B29" s="2"/>
      <c r="C29" s="2" t="s">
        <v>28</v>
      </c>
      <c r="D29" s="2"/>
      <c r="E29" s="2"/>
      <c r="F29" s="2"/>
      <c r="G29" s="2"/>
      <c r="H29" s="5"/>
      <c r="I29" s="6"/>
      <c r="J29" s="5"/>
      <c r="K29" s="6"/>
      <c r="L29" s="5"/>
      <c r="M29" s="6"/>
      <c r="N29" s="5"/>
      <c r="O29" s="6"/>
      <c r="P29" s="5"/>
      <c r="Q29" s="6"/>
      <c r="R29" s="5"/>
      <c r="S29" s="6"/>
      <c r="T29" s="5"/>
    </row>
    <row r="30" spans="1:23" outlineLevel="3" x14ac:dyDescent="0.3">
      <c r="A30" s="2"/>
      <c r="B30" s="2"/>
      <c r="C30" s="2"/>
      <c r="D30" s="2" t="s">
        <v>29</v>
      </c>
      <c r="E30" s="2"/>
      <c r="F30" s="2"/>
      <c r="G30" s="2"/>
      <c r="H30" s="5"/>
      <c r="I30" s="6"/>
      <c r="J30" s="5"/>
      <c r="K30" s="6"/>
      <c r="L30" s="5"/>
      <c r="M30" s="6"/>
      <c r="N30" s="5"/>
      <c r="O30" s="6"/>
      <c r="P30" s="5"/>
      <c r="Q30" s="6"/>
      <c r="R30" s="5"/>
      <c r="S30" s="6"/>
      <c r="T30" s="5"/>
    </row>
    <row r="31" spans="1:23" outlineLevel="3" x14ac:dyDescent="0.3">
      <c r="A31" s="2"/>
      <c r="B31" s="2"/>
      <c r="C31" s="2"/>
      <c r="D31" s="2"/>
      <c r="E31" s="2" t="s">
        <v>30</v>
      </c>
      <c r="F31" s="2"/>
      <c r="G31" s="2"/>
      <c r="H31" s="5">
        <v>14400</v>
      </c>
      <c r="I31" s="6"/>
      <c r="J31" s="5">
        <v>14400</v>
      </c>
      <c r="K31" s="6"/>
      <c r="L31" s="5">
        <f>ROUND((H31-J31),5)</f>
        <v>0</v>
      </c>
      <c r="M31" s="6"/>
      <c r="N31" s="5">
        <v>13860</v>
      </c>
      <c r="O31" s="6"/>
      <c r="P31" s="5">
        <v>15120</v>
      </c>
      <c r="Q31" s="6"/>
      <c r="R31" s="5">
        <f t="shared" ref="R31:R42" si="1">ROUND((N31-P31),5)</f>
        <v>-1260</v>
      </c>
      <c r="S31" s="6"/>
      <c r="T31" s="26">
        <v>15120</v>
      </c>
      <c r="U31" s="16" t="s">
        <v>160</v>
      </c>
      <c r="W31" s="16" t="s">
        <v>163</v>
      </c>
    </row>
    <row r="32" spans="1:23" hidden="1" outlineLevel="3" x14ac:dyDescent="0.3">
      <c r="A32" s="2"/>
      <c r="B32" s="2"/>
      <c r="C32" s="2"/>
      <c r="D32" s="2"/>
      <c r="E32" s="2" t="s">
        <v>31</v>
      </c>
      <c r="F32" s="2"/>
      <c r="G32" s="2"/>
      <c r="H32" s="5">
        <v>0</v>
      </c>
      <c r="I32" s="6"/>
      <c r="J32" s="5"/>
      <c r="K32" s="6"/>
      <c r="L32" s="5"/>
      <c r="M32" s="6"/>
      <c r="N32" s="5">
        <v>0</v>
      </c>
      <c r="O32" s="6"/>
      <c r="P32" s="5">
        <v>0</v>
      </c>
      <c r="Q32" s="6"/>
      <c r="R32" s="5">
        <f t="shared" si="1"/>
        <v>0</v>
      </c>
      <c r="S32" s="6"/>
      <c r="T32" s="5">
        <v>0</v>
      </c>
    </row>
    <row r="33" spans="1:23" outlineLevel="3" x14ac:dyDescent="0.3">
      <c r="A33" s="2"/>
      <c r="B33" s="2"/>
      <c r="C33" s="2"/>
      <c r="D33" s="2"/>
      <c r="E33" s="2" t="s">
        <v>32</v>
      </c>
      <c r="F33" s="2"/>
      <c r="G33" s="2"/>
      <c r="H33" s="5">
        <v>2021.27</v>
      </c>
      <c r="I33" s="6"/>
      <c r="J33" s="5">
        <v>1700</v>
      </c>
      <c r="K33" s="6"/>
      <c r="L33" s="5">
        <f>ROUND((H33-J33),5)</f>
        <v>321.27</v>
      </c>
      <c r="M33" s="6"/>
      <c r="N33" s="5">
        <v>401.41</v>
      </c>
      <c r="O33" s="6"/>
      <c r="P33" s="5">
        <v>1900</v>
      </c>
      <c r="Q33" s="6"/>
      <c r="R33" s="5">
        <f t="shared" si="1"/>
        <v>-1498.59</v>
      </c>
      <c r="S33" s="6"/>
      <c r="T33" s="26">
        <v>1900</v>
      </c>
      <c r="U33" s="16" t="s">
        <v>160</v>
      </c>
      <c r="W33" s="16" t="s">
        <v>163</v>
      </c>
    </row>
    <row r="34" spans="1:23" outlineLevel="3" x14ac:dyDescent="0.3">
      <c r="A34" s="2"/>
      <c r="B34" s="2"/>
      <c r="C34" s="2"/>
      <c r="D34" s="2"/>
      <c r="E34" s="2" t="s">
        <v>33</v>
      </c>
      <c r="F34" s="2"/>
      <c r="G34" s="2"/>
      <c r="H34" s="5">
        <v>458.85</v>
      </c>
      <c r="I34" s="6"/>
      <c r="J34" s="5">
        <v>450</v>
      </c>
      <c r="K34" s="6"/>
      <c r="L34" s="5">
        <f>ROUND((H34-J34),5)</f>
        <v>8.85</v>
      </c>
      <c r="M34" s="6"/>
      <c r="N34" s="5">
        <v>347.35</v>
      </c>
      <c r="O34" s="6"/>
      <c r="P34" s="5">
        <v>450</v>
      </c>
      <c r="Q34" s="6"/>
      <c r="R34" s="5">
        <f t="shared" si="1"/>
        <v>-102.65</v>
      </c>
      <c r="S34" s="6"/>
      <c r="T34" s="26">
        <v>450</v>
      </c>
      <c r="U34" s="16" t="s">
        <v>160</v>
      </c>
      <c r="W34" s="16" t="s">
        <v>165</v>
      </c>
    </row>
    <row r="35" spans="1:23" outlineLevel="3" x14ac:dyDescent="0.3">
      <c r="A35" s="2"/>
      <c r="B35" s="2"/>
      <c r="C35" s="2"/>
      <c r="D35" s="2"/>
      <c r="E35" s="2" t="s">
        <v>34</v>
      </c>
      <c r="F35" s="2"/>
      <c r="G35" s="2"/>
      <c r="H35" s="5">
        <v>250</v>
      </c>
      <c r="I35" s="6"/>
      <c r="J35" s="5">
        <v>250</v>
      </c>
      <c r="K35" s="6"/>
      <c r="L35" s="5">
        <f>ROUND((H35-J35),5)</f>
        <v>0</v>
      </c>
      <c r="M35" s="6"/>
      <c r="N35" s="5">
        <v>250</v>
      </c>
      <c r="O35" s="6"/>
      <c r="P35" s="5">
        <v>250</v>
      </c>
      <c r="Q35" s="6"/>
      <c r="R35" s="5">
        <f t="shared" si="1"/>
        <v>0</v>
      </c>
      <c r="S35" s="6"/>
      <c r="T35" s="26">
        <v>250</v>
      </c>
      <c r="U35" s="16" t="s">
        <v>160</v>
      </c>
      <c r="W35" s="16" t="s">
        <v>199</v>
      </c>
    </row>
    <row r="36" spans="1:23" outlineLevel="3" x14ac:dyDescent="0.3">
      <c r="A36" s="2"/>
      <c r="B36" s="2"/>
      <c r="C36" s="2"/>
      <c r="D36" s="2"/>
      <c r="E36" s="2" t="s">
        <v>35</v>
      </c>
      <c r="F36" s="2"/>
      <c r="G36" s="2"/>
      <c r="H36" s="5">
        <v>280.60000000000002</v>
      </c>
      <c r="I36" s="6"/>
      <c r="J36" s="5">
        <v>300</v>
      </c>
      <c r="K36" s="6"/>
      <c r="L36" s="5">
        <f>ROUND((H36-J36),5)</f>
        <v>-19.399999999999999</v>
      </c>
      <c r="M36" s="6"/>
      <c r="N36" s="5">
        <v>280.60000000000002</v>
      </c>
      <c r="O36" s="6"/>
      <c r="P36" s="5">
        <v>300</v>
      </c>
      <c r="Q36" s="6"/>
      <c r="R36" s="5">
        <f t="shared" si="1"/>
        <v>-19.399999999999999</v>
      </c>
      <c r="S36" s="6"/>
      <c r="T36" s="5">
        <v>300</v>
      </c>
      <c r="U36" s="16" t="s">
        <v>160</v>
      </c>
      <c r="W36" s="16" t="s">
        <v>166</v>
      </c>
    </row>
    <row r="37" spans="1:23" ht="21.6" outlineLevel="3" x14ac:dyDescent="0.3">
      <c r="A37" s="2"/>
      <c r="B37" s="2"/>
      <c r="C37" s="2"/>
      <c r="D37" s="2"/>
      <c r="E37" s="2" t="s">
        <v>36</v>
      </c>
      <c r="F37" s="2"/>
      <c r="G37" s="2"/>
      <c r="H37" s="5">
        <v>706.19</v>
      </c>
      <c r="I37" s="6"/>
      <c r="J37" s="5">
        <v>700</v>
      </c>
      <c r="K37" s="6"/>
      <c r="L37" s="5">
        <f>ROUND((H37-J37),5)</f>
        <v>6.19</v>
      </c>
      <c r="M37" s="6"/>
      <c r="N37" s="5">
        <v>883.3</v>
      </c>
      <c r="O37" s="6"/>
      <c r="P37" s="5">
        <v>950</v>
      </c>
      <c r="Q37" s="6"/>
      <c r="R37" s="5">
        <f t="shared" si="1"/>
        <v>-66.7</v>
      </c>
      <c r="S37" s="6"/>
      <c r="T37" s="26">
        <v>650</v>
      </c>
      <c r="U37" s="16" t="s">
        <v>160</v>
      </c>
      <c r="W37" s="17" t="s">
        <v>174</v>
      </c>
    </row>
    <row r="38" spans="1:23" hidden="1" outlineLevel="3" x14ac:dyDescent="0.3">
      <c r="A38" s="2"/>
      <c r="B38" s="2"/>
      <c r="C38" s="2"/>
      <c r="D38" s="2"/>
      <c r="E38" s="2" t="s">
        <v>37</v>
      </c>
      <c r="F38" s="2"/>
      <c r="G38" s="2"/>
      <c r="H38" s="5">
        <v>0</v>
      </c>
      <c r="I38" s="6"/>
      <c r="J38" s="5"/>
      <c r="K38" s="6"/>
      <c r="L38" s="5"/>
      <c r="M38" s="6"/>
      <c r="N38" s="5">
        <v>0</v>
      </c>
      <c r="O38" s="6"/>
      <c r="P38" s="5">
        <v>0</v>
      </c>
      <c r="Q38" s="6"/>
      <c r="R38" s="5">
        <f t="shared" si="1"/>
        <v>0</v>
      </c>
      <c r="S38" s="6"/>
      <c r="T38" s="5">
        <v>0</v>
      </c>
    </row>
    <row r="39" spans="1:23" hidden="1" outlineLevel="3" x14ac:dyDescent="0.3">
      <c r="A39" s="2"/>
      <c r="B39" s="2"/>
      <c r="C39" s="2"/>
      <c r="D39" s="2"/>
      <c r="E39" s="2" t="s">
        <v>38</v>
      </c>
      <c r="F39" s="2"/>
      <c r="G39" s="2"/>
      <c r="H39" s="5">
        <v>0</v>
      </c>
      <c r="I39" s="6"/>
      <c r="J39" s="5"/>
      <c r="K39" s="6"/>
      <c r="L39" s="5"/>
      <c r="M39" s="6"/>
      <c r="N39" s="5">
        <v>0</v>
      </c>
      <c r="O39" s="6"/>
      <c r="P39" s="5">
        <v>0</v>
      </c>
      <c r="Q39" s="6"/>
      <c r="R39" s="5">
        <f t="shared" si="1"/>
        <v>0</v>
      </c>
      <c r="S39" s="6"/>
      <c r="T39" s="5">
        <v>0</v>
      </c>
    </row>
    <row r="40" spans="1:23" outlineLevel="3" x14ac:dyDescent="0.3">
      <c r="A40" s="2"/>
      <c r="B40" s="2"/>
      <c r="C40" s="2"/>
      <c r="D40" s="2"/>
      <c r="E40" s="2" t="s">
        <v>39</v>
      </c>
      <c r="F40" s="2"/>
      <c r="G40" s="2"/>
      <c r="H40" s="5">
        <v>600</v>
      </c>
      <c r="I40" s="6"/>
      <c r="J40" s="5">
        <v>600</v>
      </c>
      <c r="K40" s="6"/>
      <c r="L40" s="5">
        <f>ROUND((H40-J40),5)</f>
        <v>0</v>
      </c>
      <c r="M40" s="6"/>
      <c r="N40" s="5">
        <v>550</v>
      </c>
      <c r="O40" s="6"/>
      <c r="P40" s="5">
        <v>600</v>
      </c>
      <c r="Q40" s="6"/>
      <c r="R40" s="5">
        <f t="shared" si="1"/>
        <v>-50</v>
      </c>
      <c r="S40" s="6"/>
      <c r="T40" s="26">
        <v>600</v>
      </c>
      <c r="U40" s="16" t="s">
        <v>160</v>
      </c>
      <c r="W40" s="16" t="s">
        <v>163</v>
      </c>
    </row>
    <row r="41" spans="1:23" ht="15" outlineLevel="3" thickBot="1" x14ac:dyDescent="0.35">
      <c r="A41" s="2"/>
      <c r="B41" s="2"/>
      <c r="C41" s="2"/>
      <c r="D41" s="2"/>
      <c r="E41" s="2" t="s">
        <v>40</v>
      </c>
      <c r="F41" s="2"/>
      <c r="G41" s="2"/>
      <c r="H41" s="7">
        <v>0</v>
      </c>
      <c r="I41" s="6"/>
      <c r="J41" s="7"/>
      <c r="K41" s="6"/>
      <c r="L41" s="7"/>
      <c r="M41" s="6"/>
      <c r="N41" s="7">
        <v>0</v>
      </c>
      <c r="O41" s="6"/>
      <c r="P41" s="7">
        <v>0</v>
      </c>
      <c r="Q41" s="6"/>
      <c r="R41" s="7">
        <f t="shared" si="1"/>
        <v>0</v>
      </c>
      <c r="S41" s="6"/>
      <c r="T41" s="7">
        <v>0</v>
      </c>
    </row>
    <row r="42" spans="1:23" outlineLevel="2" x14ac:dyDescent="0.3">
      <c r="A42" s="2"/>
      <c r="B42" s="2"/>
      <c r="C42" s="2"/>
      <c r="D42" s="2" t="s">
        <v>41</v>
      </c>
      <c r="E42" s="2"/>
      <c r="F42" s="2"/>
      <c r="G42" s="2"/>
      <c r="H42" s="5">
        <f>ROUND(SUM(H30:H41),5)</f>
        <v>18716.91</v>
      </c>
      <c r="I42" s="6"/>
      <c r="J42" s="5">
        <f>ROUND(SUM(J30:J41),5)</f>
        <v>18400</v>
      </c>
      <c r="K42" s="6"/>
      <c r="L42" s="5">
        <f>ROUND((H42-J42),5)</f>
        <v>316.91000000000003</v>
      </c>
      <c r="M42" s="6"/>
      <c r="N42" s="5">
        <f>ROUND(SUM(N30:N41),5)</f>
        <v>16572.66</v>
      </c>
      <c r="O42" s="6"/>
      <c r="P42" s="5">
        <f>ROUND(SUM(P30:P41),5)</f>
        <v>19570</v>
      </c>
      <c r="Q42" s="6"/>
      <c r="R42" s="5">
        <f t="shared" si="1"/>
        <v>-2997.34</v>
      </c>
      <c r="S42" s="6"/>
      <c r="T42" s="5">
        <f>ROUND(SUM(T30:T41),5)</f>
        <v>19270</v>
      </c>
    </row>
    <row r="43" spans="1:23" outlineLevel="3" x14ac:dyDescent="0.3">
      <c r="A43" s="2"/>
      <c r="B43" s="2"/>
      <c r="C43" s="2"/>
      <c r="D43" s="2" t="s">
        <v>42</v>
      </c>
      <c r="E43" s="2"/>
      <c r="F43" s="2"/>
      <c r="G43" s="2"/>
      <c r="H43" s="5"/>
      <c r="I43" s="6"/>
      <c r="J43" s="5"/>
      <c r="K43" s="6"/>
      <c r="L43" s="5"/>
      <c r="M43" s="6"/>
      <c r="N43" s="5"/>
      <c r="O43" s="6"/>
      <c r="P43" s="5"/>
      <c r="Q43" s="6"/>
      <c r="R43" s="5"/>
      <c r="S43" s="6"/>
      <c r="T43" s="5"/>
    </row>
    <row r="44" spans="1:23" outlineLevel="3" x14ac:dyDescent="0.3">
      <c r="A44" s="2"/>
      <c r="B44" s="2"/>
      <c r="C44" s="2"/>
      <c r="D44" s="2"/>
      <c r="E44" s="37" t="s">
        <v>180</v>
      </c>
      <c r="F44" s="37"/>
      <c r="G44" s="37"/>
      <c r="H44" s="5"/>
      <c r="I44" s="6"/>
      <c r="J44" s="5"/>
      <c r="K44" s="6"/>
      <c r="L44" s="5"/>
      <c r="M44" s="6"/>
      <c r="N44" s="5"/>
      <c r="O44" s="6"/>
      <c r="P44" s="5"/>
      <c r="Q44" s="6"/>
      <c r="R44" s="5"/>
      <c r="S44" s="6"/>
      <c r="T44" s="5">
        <v>3000</v>
      </c>
      <c r="W44" s="16" t="s">
        <v>181</v>
      </c>
    </row>
    <row r="45" spans="1:23" outlineLevel="3" x14ac:dyDescent="0.3">
      <c r="A45" s="2"/>
      <c r="B45" s="2"/>
      <c r="C45" s="2"/>
      <c r="D45" s="2"/>
      <c r="E45" s="2" t="s">
        <v>43</v>
      </c>
      <c r="F45" s="2"/>
      <c r="G45" s="2"/>
      <c r="H45" s="5">
        <v>2090.92</v>
      </c>
      <c r="I45" s="6"/>
      <c r="J45" s="5">
        <v>1000</v>
      </c>
      <c r="K45" s="6"/>
      <c r="L45" s="5">
        <f>ROUND((H45-J45),5)</f>
        <v>1090.92</v>
      </c>
      <c r="M45" s="6"/>
      <c r="N45" s="5">
        <v>3450</v>
      </c>
      <c r="O45" s="6"/>
      <c r="P45" s="5">
        <v>4300</v>
      </c>
      <c r="Q45" s="6"/>
      <c r="R45" s="5">
        <f>ROUND((N45-P45),5)</f>
        <v>-850</v>
      </c>
      <c r="S45" s="6"/>
      <c r="T45" s="5">
        <v>1600</v>
      </c>
      <c r="U45" s="16" t="s">
        <v>171</v>
      </c>
      <c r="W45" s="16" t="s">
        <v>182</v>
      </c>
    </row>
    <row r="46" spans="1:23" ht="15" outlineLevel="3" thickBot="1" x14ac:dyDescent="0.35">
      <c r="A46" s="2"/>
      <c r="B46" s="2"/>
      <c r="C46" s="2"/>
      <c r="D46" s="2"/>
      <c r="E46" s="2" t="s">
        <v>172</v>
      </c>
      <c r="F46" s="2"/>
      <c r="G46" s="2"/>
      <c r="H46" s="7">
        <v>1090.6300000000001</v>
      </c>
      <c r="I46" s="6"/>
      <c r="J46" s="7">
        <v>2700</v>
      </c>
      <c r="K46" s="6"/>
      <c r="L46" s="7">
        <f>ROUND((H46-J46),5)</f>
        <v>-1609.37</v>
      </c>
      <c r="M46" s="6"/>
      <c r="N46" s="7">
        <v>789.86</v>
      </c>
      <c r="O46" s="6"/>
      <c r="P46" s="7">
        <v>1650</v>
      </c>
      <c r="Q46" s="6"/>
      <c r="R46" s="7">
        <f>ROUND((N46-P46),5)</f>
        <v>-860.14</v>
      </c>
      <c r="S46" s="6"/>
      <c r="T46" s="7">
        <v>1950</v>
      </c>
      <c r="U46" s="16" t="s">
        <v>173</v>
      </c>
      <c r="W46" s="21" t="s">
        <v>200</v>
      </c>
    </row>
    <row r="47" spans="1:23" outlineLevel="2" x14ac:dyDescent="0.3">
      <c r="A47" s="2"/>
      <c r="B47" s="2"/>
      <c r="C47" s="2"/>
      <c r="D47" s="2" t="s">
        <v>44</v>
      </c>
      <c r="E47" s="2"/>
      <c r="F47" s="2"/>
      <c r="G47" s="2"/>
      <c r="H47" s="5">
        <f>ROUND(SUM(H43:H46),5)</f>
        <v>3181.55</v>
      </c>
      <c r="I47" s="6"/>
      <c r="J47" s="5">
        <f>ROUND(SUM(J43:J46),5)</f>
        <v>3700</v>
      </c>
      <c r="K47" s="6"/>
      <c r="L47" s="5">
        <f>ROUND((H47-J47),5)</f>
        <v>-518.45000000000005</v>
      </c>
      <c r="M47" s="6"/>
      <c r="N47" s="5">
        <f>ROUND(SUM(N43:N46),5)</f>
        <v>4239.8599999999997</v>
      </c>
      <c r="O47" s="6"/>
      <c r="P47" s="5">
        <f>ROUND(SUM(P43:P46),5)</f>
        <v>5950</v>
      </c>
      <c r="Q47" s="6"/>
      <c r="R47" s="5">
        <f>ROUND((N47-P47),5)</f>
        <v>-1710.14</v>
      </c>
      <c r="S47" s="6"/>
      <c r="T47" s="5">
        <f>ROUND(SUM(T43:T46),5)</f>
        <v>6550</v>
      </c>
    </row>
    <row r="48" spans="1:23" outlineLevel="3" x14ac:dyDescent="0.3">
      <c r="A48" s="2"/>
      <c r="B48" s="2"/>
      <c r="C48" s="2"/>
      <c r="D48" s="2" t="s">
        <v>45</v>
      </c>
      <c r="E48" s="2"/>
      <c r="F48" s="2"/>
      <c r="G48" s="2"/>
      <c r="H48" s="5"/>
      <c r="I48" s="6"/>
      <c r="J48" s="5"/>
      <c r="K48" s="6"/>
      <c r="L48" s="5"/>
      <c r="M48" s="6"/>
      <c r="N48" s="5"/>
      <c r="O48" s="6"/>
      <c r="P48" s="5"/>
      <c r="Q48" s="6"/>
      <c r="R48" s="5"/>
      <c r="S48" s="6"/>
      <c r="T48" s="5"/>
    </row>
    <row r="49" spans="1:23" outlineLevel="4" x14ac:dyDescent="0.3">
      <c r="A49" s="2"/>
      <c r="B49" s="2"/>
      <c r="C49" s="2"/>
      <c r="D49" s="2"/>
      <c r="E49" s="2" t="s">
        <v>46</v>
      </c>
      <c r="F49" s="2"/>
      <c r="G49" s="2"/>
      <c r="H49" s="5"/>
      <c r="I49" s="6"/>
      <c r="J49" s="5"/>
      <c r="K49" s="6"/>
      <c r="L49" s="5"/>
      <c r="M49" s="6"/>
      <c r="N49" s="5"/>
      <c r="O49" s="6"/>
      <c r="P49" s="5"/>
      <c r="Q49" s="6"/>
      <c r="R49" s="5"/>
      <c r="S49" s="6"/>
      <c r="T49" s="5"/>
      <c r="W49" s="17"/>
    </row>
    <row r="50" spans="1:23" ht="21.6" outlineLevel="4" x14ac:dyDescent="0.3">
      <c r="A50" s="2"/>
      <c r="B50" s="2"/>
      <c r="C50" s="2"/>
      <c r="D50" s="2"/>
      <c r="E50" s="2"/>
      <c r="F50" s="2" t="s">
        <v>47</v>
      </c>
      <c r="G50" s="2"/>
      <c r="H50" s="5">
        <v>912.63</v>
      </c>
      <c r="I50" s="6"/>
      <c r="J50" s="5">
        <v>1700</v>
      </c>
      <c r="K50" s="6"/>
      <c r="L50" s="5">
        <f>ROUND((H50-J50),5)</f>
        <v>-787.37</v>
      </c>
      <c r="M50" s="6"/>
      <c r="N50" s="5">
        <v>378.76</v>
      </c>
      <c r="O50" s="6"/>
      <c r="P50" s="5">
        <v>1440</v>
      </c>
      <c r="Q50" s="6"/>
      <c r="R50" s="5">
        <f t="shared" ref="R50:R55" si="2">ROUND((N50-P50),5)</f>
        <v>-1061.24</v>
      </c>
      <c r="S50" s="6"/>
      <c r="T50" s="5">
        <v>1440</v>
      </c>
      <c r="W50" s="17" t="s">
        <v>186</v>
      </c>
    </row>
    <row r="51" spans="1:23" ht="21.6" outlineLevel="4" x14ac:dyDescent="0.3">
      <c r="A51" s="2"/>
      <c r="B51" s="2"/>
      <c r="C51" s="2"/>
      <c r="D51" s="2"/>
      <c r="E51" s="2"/>
      <c r="F51" s="2" t="s">
        <v>48</v>
      </c>
      <c r="G51" s="2"/>
      <c r="H51" s="5">
        <v>543.17999999999995</v>
      </c>
      <c r="I51" s="6"/>
      <c r="J51" s="5">
        <v>1000</v>
      </c>
      <c r="K51" s="6"/>
      <c r="L51" s="5">
        <f>ROUND((H51-J51),5)</f>
        <v>-456.82</v>
      </c>
      <c r="M51" s="6"/>
      <c r="N51" s="5">
        <v>161.84</v>
      </c>
      <c r="O51" s="6"/>
      <c r="P51" s="5">
        <v>800</v>
      </c>
      <c r="Q51" s="6"/>
      <c r="R51" s="5">
        <f t="shared" si="2"/>
        <v>-638.16</v>
      </c>
      <c r="S51" s="6"/>
      <c r="T51" s="5">
        <v>1000</v>
      </c>
      <c r="W51" s="17" t="s">
        <v>201</v>
      </c>
    </row>
    <row r="52" spans="1:23" outlineLevel="4" x14ac:dyDescent="0.3">
      <c r="A52" s="2"/>
      <c r="B52" s="2"/>
      <c r="C52" s="2"/>
      <c r="D52" s="2"/>
      <c r="E52" s="2"/>
      <c r="F52" s="2" t="s">
        <v>49</v>
      </c>
      <c r="G52" s="2"/>
      <c r="H52" s="5">
        <v>2155.46</v>
      </c>
      <c r="I52" s="6"/>
      <c r="J52" s="5">
        <v>3850</v>
      </c>
      <c r="K52" s="6"/>
      <c r="L52" s="5">
        <f>ROUND((H52-J52),5)</f>
        <v>-1694.54</v>
      </c>
      <c r="M52" s="6"/>
      <c r="N52" s="5">
        <v>1281.98</v>
      </c>
      <c r="O52" s="6"/>
      <c r="P52" s="5">
        <v>2950</v>
      </c>
      <c r="Q52" s="6"/>
      <c r="R52" s="5">
        <f t="shared" si="2"/>
        <v>-1668.02</v>
      </c>
      <c r="S52" s="6"/>
      <c r="T52" s="5">
        <v>2950</v>
      </c>
    </row>
    <row r="53" spans="1:23" ht="15" outlineLevel="4" thickBot="1" x14ac:dyDescent="0.35">
      <c r="A53" s="2"/>
      <c r="B53" s="2"/>
      <c r="C53" s="2"/>
      <c r="D53" s="2"/>
      <c r="E53" s="2"/>
      <c r="F53" s="2" t="s">
        <v>50</v>
      </c>
      <c r="G53" s="2"/>
      <c r="H53" s="7">
        <v>0</v>
      </c>
      <c r="I53" s="6"/>
      <c r="J53" s="7"/>
      <c r="K53" s="6"/>
      <c r="L53" s="7"/>
      <c r="M53" s="6"/>
      <c r="N53" s="7">
        <v>0</v>
      </c>
      <c r="O53" s="6"/>
      <c r="P53" s="7">
        <v>0</v>
      </c>
      <c r="Q53" s="6"/>
      <c r="R53" s="7">
        <f t="shared" si="2"/>
        <v>0</v>
      </c>
      <c r="S53" s="6"/>
      <c r="T53" s="7">
        <v>0</v>
      </c>
    </row>
    <row r="54" spans="1:23" outlineLevel="3" x14ac:dyDescent="0.3">
      <c r="A54" s="2"/>
      <c r="B54" s="2"/>
      <c r="C54" s="2"/>
      <c r="D54" s="2"/>
      <c r="E54" s="2" t="s">
        <v>51</v>
      </c>
      <c r="F54" s="2"/>
      <c r="G54" s="2"/>
      <c r="H54" s="5">
        <f>ROUND(SUM(H49:H53),5)</f>
        <v>3611.27</v>
      </c>
      <c r="I54" s="6"/>
      <c r="J54" s="5">
        <f>ROUND(SUM(J49:J53),5)</f>
        <v>6550</v>
      </c>
      <c r="K54" s="6"/>
      <c r="L54" s="5">
        <f>ROUND((H54-J54),5)</f>
        <v>-2938.73</v>
      </c>
      <c r="M54" s="6"/>
      <c r="N54" s="5">
        <f>ROUND(SUM(N49:N53),5)</f>
        <v>1822.58</v>
      </c>
      <c r="O54" s="6"/>
      <c r="P54" s="5">
        <f>ROUND(SUM(P49:P53),5)</f>
        <v>5190</v>
      </c>
      <c r="Q54" s="6"/>
      <c r="R54" s="5">
        <f t="shared" si="2"/>
        <v>-3367.42</v>
      </c>
      <c r="S54" s="6"/>
      <c r="T54" s="5">
        <f>ROUND(SUM(T49:T53),5)</f>
        <v>5390</v>
      </c>
    </row>
    <row r="55" spans="1:23" hidden="1" outlineLevel="3" x14ac:dyDescent="0.3">
      <c r="A55" s="2"/>
      <c r="B55" s="2"/>
      <c r="C55" s="2"/>
      <c r="D55" s="2"/>
      <c r="E55" s="2" t="s">
        <v>52</v>
      </c>
      <c r="F55" s="2"/>
      <c r="G55" s="2"/>
      <c r="H55" s="5">
        <v>0</v>
      </c>
      <c r="I55" s="6"/>
      <c r="J55" s="5"/>
      <c r="K55" s="6"/>
      <c r="L55" s="5"/>
      <c r="M55" s="6"/>
      <c r="N55" s="5">
        <v>0</v>
      </c>
      <c r="O55" s="6"/>
      <c r="P55" s="5">
        <v>0</v>
      </c>
      <c r="Q55" s="6"/>
      <c r="R55" s="5">
        <f t="shared" si="2"/>
        <v>0</v>
      </c>
      <c r="S55" s="6"/>
      <c r="T55" s="5">
        <v>0</v>
      </c>
    </row>
    <row r="56" spans="1:23" outlineLevel="4" x14ac:dyDescent="0.3">
      <c r="A56" s="2"/>
      <c r="B56" s="2"/>
      <c r="C56" s="2"/>
      <c r="D56" s="2"/>
      <c r="E56" s="2" t="s">
        <v>53</v>
      </c>
      <c r="F56" s="2"/>
      <c r="G56" s="2"/>
      <c r="H56" s="5"/>
      <c r="I56" s="6"/>
      <c r="J56" s="5"/>
      <c r="K56" s="6"/>
      <c r="L56" s="5"/>
      <c r="M56" s="6"/>
      <c r="N56" s="5"/>
      <c r="O56" s="6"/>
      <c r="P56" s="5"/>
      <c r="Q56" s="6"/>
      <c r="R56" s="5"/>
      <c r="S56" s="6"/>
      <c r="T56" s="5"/>
    </row>
    <row r="57" spans="1:23" hidden="1" outlineLevel="4" x14ac:dyDescent="0.3">
      <c r="A57" s="2"/>
      <c r="B57" s="2"/>
      <c r="C57" s="2"/>
      <c r="D57" s="2"/>
      <c r="E57" s="2"/>
      <c r="F57" s="2" t="s">
        <v>54</v>
      </c>
      <c r="G57" s="2"/>
      <c r="H57" s="5">
        <v>0</v>
      </c>
      <c r="I57" s="6"/>
      <c r="J57" s="5"/>
      <c r="K57" s="6"/>
      <c r="L57" s="5"/>
      <c r="M57" s="6"/>
      <c r="N57" s="5">
        <v>0</v>
      </c>
      <c r="O57" s="6"/>
      <c r="P57" s="5">
        <v>0</v>
      </c>
      <c r="Q57" s="6"/>
      <c r="R57" s="5">
        <f t="shared" ref="R57:R67" si="3">ROUND((N57-P57),5)</f>
        <v>0</v>
      </c>
      <c r="S57" s="6"/>
      <c r="T57" s="5">
        <v>0</v>
      </c>
    </row>
    <row r="58" spans="1:23" hidden="1" outlineLevel="4" x14ac:dyDescent="0.3">
      <c r="A58" s="2"/>
      <c r="B58" s="2"/>
      <c r="C58" s="2"/>
      <c r="D58" s="2"/>
      <c r="E58" s="2"/>
      <c r="F58" s="2" t="s">
        <v>47</v>
      </c>
      <c r="G58" s="2"/>
      <c r="H58" s="5">
        <v>0</v>
      </c>
      <c r="I58" s="6"/>
      <c r="J58" s="5"/>
      <c r="K58" s="6"/>
      <c r="L58" s="5"/>
      <c r="M58" s="6"/>
      <c r="N58" s="5">
        <v>0</v>
      </c>
      <c r="O58" s="6"/>
      <c r="P58" s="5">
        <v>0</v>
      </c>
      <c r="Q58" s="6"/>
      <c r="R58" s="5">
        <f t="shared" si="3"/>
        <v>0</v>
      </c>
      <c r="S58" s="6"/>
      <c r="T58" s="5">
        <v>0</v>
      </c>
    </row>
    <row r="59" spans="1:23" ht="21.6" outlineLevel="4" x14ac:dyDescent="0.3">
      <c r="A59" s="2"/>
      <c r="B59" s="2"/>
      <c r="C59" s="2"/>
      <c r="D59" s="2"/>
      <c r="E59" s="2"/>
      <c r="F59" s="2" t="s">
        <v>48</v>
      </c>
      <c r="G59" s="2"/>
      <c r="H59" s="5">
        <v>540</v>
      </c>
      <c r="I59" s="6"/>
      <c r="J59" s="5">
        <v>720</v>
      </c>
      <c r="K59" s="6"/>
      <c r="L59" s="5">
        <f>ROUND((H59-J59),5)</f>
        <v>-180</v>
      </c>
      <c r="M59" s="6"/>
      <c r="N59" s="5">
        <v>330</v>
      </c>
      <c r="O59" s="6"/>
      <c r="P59" s="5">
        <v>780</v>
      </c>
      <c r="Q59" s="6"/>
      <c r="R59" s="5">
        <f t="shared" si="3"/>
        <v>-450</v>
      </c>
      <c r="S59" s="6"/>
      <c r="T59" s="19">
        <v>720</v>
      </c>
      <c r="W59" s="17" t="s">
        <v>187</v>
      </c>
    </row>
    <row r="60" spans="1:23" hidden="1" outlineLevel="4" x14ac:dyDescent="0.3">
      <c r="A60" s="2"/>
      <c r="B60" s="2"/>
      <c r="C60" s="2"/>
      <c r="D60" s="2"/>
      <c r="E60" s="2"/>
      <c r="F60" s="2" t="s">
        <v>49</v>
      </c>
      <c r="G60" s="2"/>
      <c r="H60" s="5">
        <v>0</v>
      </c>
      <c r="I60" s="6"/>
      <c r="J60" s="5"/>
      <c r="K60" s="6"/>
      <c r="L60" s="5"/>
      <c r="M60" s="6"/>
      <c r="N60" s="5">
        <v>0</v>
      </c>
      <c r="O60" s="6"/>
      <c r="P60" s="5">
        <v>0</v>
      </c>
      <c r="Q60" s="6"/>
      <c r="R60" s="5">
        <f t="shared" si="3"/>
        <v>0</v>
      </c>
      <c r="S60" s="6"/>
      <c r="T60" s="5">
        <v>0</v>
      </c>
    </row>
    <row r="61" spans="1:23" ht="15" outlineLevel="4" thickBot="1" x14ac:dyDescent="0.35">
      <c r="A61" s="2"/>
      <c r="B61" s="2"/>
      <c r="C61" s="2"/>
      <c r="D61" s="2"/>
      <c r="E61" s="2"/>
      <c r="F61" s="2" t="s">
        <v>55</v>
      </c>
      <c r="G61" s="2"/>
      <c r="H61" s="7">
        <v>0</v>
      </c>
      <c r="I61" s="6"/>
      <c r="J61" s="7"/>
      <c r="K61" s="6"/>
      <c r="L61" s="7"/>
      <c r="M61" s="6"/>
      <c r="N61" s="7">
        <v>0</v>
      </c>
      <c r="O61" s="6"/>
      <c r="P61" s="7">
        <v>0</v>
      </c>
      <c r="Q61" s="6"/>
      <c r="R61" s="7">
        <f t="shared" si="3"/>
        <v>0</v>
      </c>
      <c r="S61" s="6"/>
      <c r="T61" s="7">
        <v>0</v>
      </c>
    </row>
    <row r="62" spans="1:23" outlineLevel="3" x14ac:dyDescent="0.3">
      <c r="A62" s="2"/>
      <c r="B62" s="2"/>
      <c r="C62" s="2"/>
      <c r="D62" s="2"/>
      <c r="E62" s="2" t="s">
        <v>56</v>
      </c>
      <c r="F62" s="2"/>
      <c r="G62" s="2"/>
      <c r="H62" s="5">
        <f>ROUND(SUM(H56:H61),5)</f>
        <v>540</v>
      </c>
      <c r="I62" s="6"/>
      <c r="J62" s="5">
        <f>ROUND(SUM(J56:J61),5)</f>
        <v>720</v>
      </c>
      <c r="K62" s="6"/>
      <c r="L62" s="5">
        <f>ROUND((H62-J62),5)</f>
        <v>-180</v>
      </c>
      <c r="M62" s="6"/>
      <c r="N62" s="5">
        <f>ROUND(SUM(N56:N61),5)</f>
        <v>330</v>
      </c>
      <c r="O62" s="6"/>
      <c r="P62" s="5">
        <f>ROUND(SUM(P56:P61),5)</f>
        <v>780</v>
      </c>
      <c r="Q62" s="6"/>
      <c r="R62" s="5">
        <f t="shared" si="3"/>
        <v>-450</v>
      </c>
      <c r="S62" s="6"/>
      <c r="T62" s="5">
        <f>ROUND(SUM(T56:T61),5)</f>
        <v>720</v>
      </c>
    </row>
    <row r="63" spans="1:23" outlineLevel="3" x14ac:dyDescent="0.3">
      <c r="A63" s="2"/>
      <c r="B63" s="2"/>
      <c r="C63" s="2"/>
      <c r="D63" s="2"/>
      <c r="E63" s="2" t="s">
        <v>57</v>
      </c>
      <c r="F63" s="2"/>
      <c r="G63" s="2"/>
      <c r="H63" s="5">
        <v>234.5</v>
      </c>
      <c r="I63" s="6"/>
      <c r="J63" s="5">
        <v>220</v>
      </c>
      <c r="K63" s="6"/>
      <c r="L63" s="5">
        <f>ROUND((H63-J63),5)</f>
        <v>14.5</v>
      </c>
      <c r="M63" s="6"/>
      <c r="N63" s="5">
        <v>239.09</v>
      </c>
      <c r="O63" s="6"/>
      <c r="P63" s="5">
        <v>250</v>
      </c>
      <c r="Q63" s="6"/>
      <c r="R63" s="5">
        <f t="shared" si="3"/>
        <v>-10.91</v>
      </c>
      <c r="S63" s="6"/>
      <c r="T63" s="26">
        <v>250</v>
      </c>
      <c r="U63" s="16" t="s">
        <v>160</v>
      </c>
      <c r="W63" s="16" t="s">
        <v>202</v>
      </c>
    </row>
    <row r="64" spans="1:23" outlineLevel="3" x14ac:dyDescent="0.3">
      <c r="A64" s="2"/>
      <c r="B64" s="2"/>
      <c r="C64" s="2"/>
      <c r="D64" s="2"/>
      <c r="E64" s="2" t="s">
        <v>58</v>
      </c>
      <c r="F64" s="2"/>
      <c r="G64" s="2"/>
      <c r="H64" s="5">
        <v>1210</v>
      </c>
      <c r="I64" s="6"/>
      <c r="J64" s="5">
        <v>1152</v>
      </c>
      <c r="K64" s="6"/>
      <c r="L64" s="5">
        <f>ROUND((H64-J64),5)</f>
        <v>58</v>
      </c>
      <c r="M64" s="6"/>
      <c r="N64" s="5">
        <v>1210</v>
      </c>
      <c r="O64" s="6"/>
      <c r="P64" s="5">
        <v>1210</v>
      </c>
      <c r="Q64" s="6"/>
      <c r="R64" s="5">
        <f t="shared" si="3"/>
        <v>0</v>
      </c>
      <c r="S64" s="6"/>
      <c r="T64" s="26">
        <v>1210</v>
      </c>
      <c r="W64" s="17" t="s">
        <v>163</v>
      </c>
    </row>
    <row r="65" spans="1:23" hidden="1" outlineLevel="3" x14ac:dyDescent="0.3">
      <c r="A65" s="2"/>
      <c r="B65" s="2"/>
      <c r="C65" s="2"/>
      <c r="D65" s="2"/>
      <c r="E65" s="2" t="s">
        <v>59</v>
      </c>
      <c r="F65" s="2"/>
      <c r="G65" s="2"/>
      <c r="H65" s="5">
        <v>0</v>
      </c>
      <c r="I65" s="6"/>
      <c r="J65" s="5"/>
      <c r="K65" s="6"/>
      <c r="L65" s="5"/>
      <c r="M65" s="6"/>
      <c r="N65" s="5">
        <v>0</v>
      </c>
      <c r="O65" s="6"/>
      <c r="P65" s="5">
        <v>0</v>
      </c>
      <c r="Q65" s="6"/>
      <c r="R65" s="5">
        <f t="shared" si="3"/>
        <v>0</v>
      </c>
      <c r="S65" s="6"/>
      <c r="T65" s="5">
        <v>0</v>
      </c>
    </row>
    <row r="66" spans="1:23" ht="15" outlineLevel="3" thickBot="1" x14ac:dyDescent="0.35">
      <c r="A66" s="2"/>
      <c r="B66" s="2"/>
      <c r="C66" s="2"/>
      <c r="D66" s="2"/>
      <c r="E66" s="2" t="s">
        <v>60</v>
      </c>
      <c r="F66" s="2"/>
      <c r="G66" s="2"/>
      <c r="H66" s="7">
        <v>0</v>
      </c>
      <c r="I66" s="6"/>
      <c r="J66" s="7"/>
      <c r="K66" s="6"/>
      <c r="L66" s="7"/>
      <c r="M66" s="6"/>
      <c r="N66" s="7">
        <v>0</v>
      </c>
      <c r="O66" s="6"/>
      <c r="P66" s="7">
        <v>0</v>
      </c>
      <c r="Q66" s="6"/>
      <c r="R66" s="7">
        <f t="shared" si="3"/>
        <v>0</v>
      </c>
      <c r="S66" s="6"/>
      <c r="T66" s="7">
        <v>0</v>
      </c>
    </row>
    <row r="67" spans="1:23" outlineLevel="2" x14ac:dyDescent="0.3">
      <c r="A67" s="2"/>
      <c r="B67" s="2"/>
      <c r="C67" s="2"/>
      <c r="D67" s="2" t="s">
        <v>61</v>
      </c>
      <c r="E67" s="2"/>
      <c r="F67" s="2"/>
      <c r="G67" s="2"/>
      <c r="H67" s="5">
        <f>ROUND(H48+SUM(H54:H55)+SUM(H62:H66),5)</f>
        <v>5595.77</v>
      </c>
      <c r="I67" s="6"/>
      <c r="J67" s="5">
        <f>ROUND(J48+SUM(J54:J55)+SUM(J62:J66),5)</f>
        <v>8642</v>
      </c>
      <c r="K67" s="6"/>
      <c r="L67" s="5">
        <f>ROUND((H67-J67),5)</f>
        <v>-3046.23</v>
      </c>
      <c r="M67" s="6"/>
      <c r="N67" s="5">
        <f>ROUND(N48+SUM(N54:N55)+SUM(N62:N66),5)</f>
        <v>3601.67</v>
      </c>
      <c r="O67" s="6"/>
      <c r="P67" s="5">
        <f>ROUND(P48+SUM(P54:P55)+SUM(P62:P66),5)</f>
        <v>7430</v>
      </c>
      <c r="Q67" s="6"/>
      <c r="R67" s="5">
        <f t="shared" si="3"/>
        <v>-3828.33</v>
      </c>
      <c r="S67" s="6"/>
      <c r="T67" s="5">
        <f>ROUND(T48+SUM(T54:T55)+SUM(T62:T66),5)</f>
        <v>7570</v>
      </c>
    </row>
    <row r="68" spans="1:23" outlineLevel="3" x14ac:dyDescent="0.3">
      <c r="A68" s="2"/>
      <c r="B68" s="2"/>
      <c r="C68" s="2"/>
      <c r="D68" s="2" t="s">
        <v>62</v>
      </c>
      <c r="E68" s="2"/>
      <c r="F68" s="2"/>
      <c r="G68" s="2"/>
      <c r="H68" s="5"/>
      <c r="I68" s="6"/>
      <c r="J68" s="5"/>
      <c r="K68" s="6"/>
      <c r="L68" s="5"/>
      <c r="M68" s="6"/>
      <c r="N68" s="5"/>
      <c r="O68" s="6"/>
      <c r="P68" s="5"/>
      <c r="Q68" s="6"/>
      <c r="R68" s="5"/>
      <c r="S68" s="6"/>
      <c r="T68" s="5"/>
    </row>
    <row r="69" spans="1:23" outlineLevel="3" x14ac:dyDescent="0.3">
      <c r="A69" s="2"/>
      <c r="B69" s="2"/>
      <c r="C69" s="2"/>
      <c r="D69" s="2"/>
      <c r="E69" s="2" t="s">
        <v>63</v>
      </c>
      <c r="F69" s="2"/>
      <c r="G69" s="2"/>
      <c r="H69" s="5">
        <v>0</v>
      </c>
      <c r="I69" s="6"/>
      <c r="J69" s="5"/>
      <c r="K69" s="6"/>
      <c r="L69" s="5"/>
      <c r="M69" s="6"/>
      <c r="N69" s="5">
        <v>0</v>
      </c>
      <c r="O69" s="6"/>
      <c r="P69" s="5">
        <v>0</v>
      </c>
      <c r="Q69" s="6"/>
      <c r="R69" s="5">
        <f>ROUND((N69-P69),5)</f>
        <v>0</v>
      </c>
      <c r="S69" s="6"/>
      <c r="T69" s="5">
        <v>0</v>
      </c>
      <c r="W69" s="16" t="s">
        <v>175</v>
      </c>
    </row>
    <row r="70" spans="1:23" outlineLevel="3" x14ac:dyDescent="0.3">
      <c r="A70" s="2"/>
      <c r="B70" s="2"/>
      <c r="C70" s="2"/>
      <c r="D70" s="2"/>
      <c r="E70" s="2" t="s">
        <v>64</v>
      </c>
      <c r="F70" s="2"/>
      <c r="G70" s="2"/>
      <c r="H70" s="5">
        <v>0</v>
      </c>
      <c r="I70" s="6"/>
      <c r="J70" s="5">
        <v>200</v>
      </c>
      <c r="K70" s="6"/>
      <c r="L70" s="5">
        <f>ROUND((H70-J70),5)</f>
        <v>-200</v>
      </c>
      <c r="M70" s="6"/>
      <c r="N70" s="5">
        <v>2563.4499999999998</v>
      </c>
      <c r="O70" s="6"/>
      <c r="P70" s="5">
        <v>2300</v>
      </c>
      <c r="Q70" s="6"/>
      <c r="R70" s="5">
        <f>ROUND((N70-P70),5)</f>
        <v>263.45</v>
      </c>
      <c r="S70" s="6"/>
      <c r="T70" s="5">
        <v>0</v>
      </c>
    </row>
    <row r="71" spans="1:23" outlineLevel="3" x14ac:dyDescent="0.3">
      <c r="A71" s="2"/>
      <c r="B71" s="2"/>
      <c r="C71" s="2"/>
      <c r="D71" s="2"/>
      <c r="E71" s="2" t="s">
        <v>65</v>
      </c>
      <c r="F71" s="2"/>
      <c r="G71" s="2"/>
      <c r="H71" s="5">
        <v>19845</v>
      </c>
      <c r="I71" s="6"/>
      <c r="J71" s="5">
        <v>20000</v>
      </c>
      <c r="K71" s="6"/>
      <c r="L71" s="5">
        <f>ROUND((H71-J71),5)</f>
        <v>-155</v>
      </c>
      <c r="M71" s="6"/>
      <c r="N71" s="5">
        <v>19859</v>
      </c>
      <c r="O71" s="6"/>
      <c r="P71" s="5">
        <v>20000</v>
      </c>
      <c r="Q71" s="6"/>
      <c r="R71" s="5">
        <f>ROUND((N71-P71),5)</f>
        <v>-141</v>
      </c>
      <c r="S71" s="6"/>
      <c r="T71" s="26">
        <v>20000</v>
      </c>
      <c r="W71" s="16" t="s">
        <v>163</v>
      </c>
    </row>
    <row r="72" spans="1:23" outlineLevel="4" x14ac:dyDescent="0.3">
      <c r="A72" s="2"/>
      <c r="B72" s="2"/>
      <c r="C72" s="2"/>
      <c r="D72" s="2"/>
      <c r="E72" s="2" t="s">
        <v>66</v>
      </c>
      <c r="F72" s="2"/>
      <c r="G72" s="2"/>
      <c r="H72" s="5"/>
      <c r="I72" s="6"/>
      <c r="J72" s="5"/>
      <c r="K72" s="6"/>
      <c r="L72" s="5"/>
      <c r="M72" s="6"/>
      <c r="N72" s="5"/>
      <c r="O72" s="6"/>
      <c r="P72" s="5"/>
      <c r="Q72" s="6"/>
      <c r="R72" s="5"/>
      <c r="S72" s="6"/>
      <c r="T72" s="5"/>
    </row>
    <row r="73" spans="1:23" outlineLevel="5" x14ac:dyDescent="0.3">
      <c r="A73" s="2"/>
      <c r="B73" s="2"/>
      <c r="C73" s="2"/>
      <c r="D73" s="2"/>
      <c r="E73" s="2"/>
      <c r="F73" s="2" t="s">
        <v>54</v>
      </c>
      <c r="G73" s="2"/>
      <c r="H73" s="5"/>
      <c r="I73" s="6"/>
      <c r="J73" s="5"/>
      <c r="K73" s="6"/>
      <c r="L73" s="5"/>
      <c r="M73" s="6"/>
      <c r="N73" s="5"/>
      <c r="O73" s="6"/>
      <c r="P73" s="5"/>
      <c r="Q73" s="6"/>
      <c r="R73" s="5"/>
      <c r="S73" s="6"/>
      <c r="T73" s="5"/>
    </row>
    <row r="74" spans="1:23" hidden="1" outlineLevel="5" x14ac:dyDescent="0.3">
      <c r="A74" s="2"/>
      <c r="B74" s="2"/>
      <c r="C74" s="2"/>
      <c r="D74" s="2"/>
      <c r="E74" s="2"/>
      <c r="F74" s="2"/>
      <c r="G74" s="2" t="s">
        <v>67</v>
      </c>
      <c r="H74" s="5">
        <v>0</v>
      </c>
      <c r="I74" s="6"/>
      <c r="J74" s="5">
        <v>0</v>
      </c>
      <c r="K74" s="6"/>
      <c r="L74" s="5">
        <f>ROUND((H74-J74),5)</f>
        <v>0</v>
      </c>
      <c r="M74" s="6"/>
      <c r="N74" s="5">
        <v>0</v>
      </c>
      <c r="O74" s="6"/>
      <c r="P74" s="5">
        <v>0</v>
      </c>
      <c r="Q74" s="6"/>
      <c r="R74" s="5">
        <f>ROUND((N74-P74),5)</f>
        <v>0</v>
      </c>
      <c r="S74" s="6"/>
      <c r="T74" s="5">
        <v>0</v>
      </c>
    </row>
    <row r="75" spans="1:23" ht="22.2" outlineLevel="5" thickBot="1" x14ac:dyDescent="0.35">
      <c r="A75" s="2"/>
      <c r="B75" s="2"/>
      <c r="C75" s="2"/>
      <c r="D75" s="2"/>
      <c r="E75" s="2"/>
      <c r="F75" s="2"/>
      <c r="G75" s="2" t="s">
        <v>68</v>
      </c>
      <c r="H75" s="7">
        <v>1065.02</v>
      </c>
      <c r="I75" s="6"/>
      <c r="J75" s="7">
        <v>1140</v>
      </c>
      <c r="K75" s="6"/>
      <c r="L75" s="7">
        <f>ROUND((H75-J75),5)</f>
        <v>-74.98</v>
      </c>
      <c r="M75" s="6"/>
      <c r="N75" s="7">
        <v>723.82</v>
      </c>
      <c r="O75" s="6"/>
      <c r="P75" s="7">
        <v>1200</v>
      </c>
      <c r="Q75" s="6"/>
      <c r="R75" s="7">
        <f>ROUND((N75-P75),5)</f>
        <v>-476.18</v>
      </c>
      <c r="S75" s="6"/>
      <c r="T75" s="29">
        <v>900</v>
      </c>
      <c r="W75" s="17" t="s">
        <v>185</v>
      </c>
    </row>
    <row r="76" spans="1:23" outlineLevel="4" x14ac:dyDescent="0.3">
      <c r="A76" s="2"/>
      <c r="B76" s="2"/>
      <c r="C76" s="2"/>
      <c r="D76" s="2"/>
      <c r="E76" s="2"/>
      <c r="F76" s="2" t="s">
        <v>69</v>
      </c>
      <c r="G76" s="2"/>
      <c r="H76" s="5">
        <f>ROUND(SUM(H73:H75),5)</f>
        <v>1065.02</v>
      </c>
      <c r="I76" s="6"/>
      <c r="J76" s="5">
        <f>ROUND(SUM(J73:J75),5)</f>
        <v>1140</v>
      </c>
      <c r="K76" s="6"/>
      <c r="L76" s="5">
        <f>ROUND((H76-J76),5)</f>
        <v>-74.98</v>
      </c>
      <c r="M76" s="6"/>
      <c r="N76" s="5">
        <f>ROUND(SUM(N73:N75),5)</f>
        <v>723.82</v>
      </c>
      <c r="O76" s="6"/>
      <c r="P76" s="5">
        <f>ROUND(SUM(P73:P75),5)</f>
        <v>1200</v>
      </c>
      <c r="Q76" s="6"/>
      <c r="R76" s="5">
        <f>ROUND((N76-P76),5)</f>
        <v>-476.18</v>
      </c>
      <c r="S76" s="6"/>
      <c r="T76" s="5">
        <f>ROUND(SUM(T73:T75),5)</f>
        <v>900</v>
      </c>
    </row>
    <row r="77" spans="1:23" outlineLevel="4" x14ac:dyDescent="0.3">
      <c r="A77" s="2"/>
      <c r="B77" s="2"/>
      <c r="C77" s="2"/>
      <c r="D77" s="2"/>
      <c r="E77" s="2"/>
      <c r="F77" s="2" t="s">
        <v>70</v>
      </c>
      <c r="G77" s="2"/>
      <c r="H77" s="5">
        <v>252.9</v>
      </c>
      <c r="I77" s="6"/>
      <c r="J77" s="5">
        <v>360</v>
      </c>
      <c r="K77" s="6"/>
      <c r="L77" s="5">
        <f>ROUND((H77-J77),5)</f>
        <v>-107.1</v>
      </c>
      <c r="M77" s="6"/>
      <c r="N77" s="5">
        <v>0</v>
      </c>
      <c r="O77" s="6"/>
      <c r="P77" s="5">
        <v>250</v>
      </c>
      <c r="Q77" s="6"/>
      <c r="R77" s="5">
        <f>ROUND((N77-P77),5)</f>
        <v>-250</v>
      </c>
      <c r="S77" s="6"/>
      <c r="T77" s="5">
        <v>0</v>
      </c>
    </row>
    <row r="78" spans="1:23" outlineLevel="4" x14ac:dyDescent="0.3">
      <c r="A78" s="2"/>
      <c r="B78" s="2"/>
      <c r="C78" s="2"/>
      <c r="D78" s="2"/>
      <c r="E78" s="2"/>
      <c r="F78" s="2" t="s">
        <v>71</v>
      </c>
      <c r="G78" s="2"/>
      <c r="H78" s="5">
        <v>65.239999999999995</v>
      </c>
      <c r="I78" s="6"/>
      <c r="J78" s="5">
        <v>100</v>
      </c>
      <c r="K78" s="6"/>
      <c r="L78" s="5">
        <f>ROUND((H78-J78),5)</f>
        <v>-34.76</v>
      </c>
      <c r="M78" s="6"/>
      <c r="N78" s="5">
        <v>29.04</v>
      </c>
      <c r="O78" s="6"/>
      <c r="P78" s="5">
        <v>100</v>
      </c>
      <c r="Q78" s="6"/>
      <c r="R78" s="5">
        <f>ROUND((N78-P78),5)</f>
        <v>-70.959999999999994</v>
      </c>
      <c r="S78" s="6"/>
      <c r="T78" s="5">
        <v>0</v>
      </c>
    </row>
    <row r="79" spans="1:23" outlineLevel="5" x14ac:dyDescent="0.3">
      <c r="A79" s="2"/>
      <c r="B79" s="2"/>
      <c r="C79" s="2"/>
      <c r="D79" s="2"/>
      <c r="E79" s="2"/>
      <c r="F79" s="2" t="s">
        <v>72</v>
      </c>
      <c r="G79" s="2"/>
      <c r="H79" s="5"/>
      <c r="I79" s="6"/>
      <c r="J79" s="5"/>
      <c r="K79" s="6"/>
      <c r="L79" s="5"/>
      <c r="M79" s="6"/>
      <c r="N79" s="5"/>
      <c r="O79" s="6"/>
      <c r="P79" s="5"/>
      <c r="Q79" s="6"/>
      <c r="R79" s="5"/>
      <c r="S79" s="6"/>
      <c r="T79" s="5"/>
    </row>
    <row r="80" spans="1:23" outlineLevel="5" x14ac:dyDescent="0.3">
      <c r="A80" s="2"/>
      <c r="B80" s="2"/>
      <c r="C80" s="2"/>
      <c r="D80" s="2"/>
      <c r="E80" s="2"/>
      <c r="F80" s="2"/>
      <c r="G80" s="2" t="s">
        <v>73</v>
      </c>
      <c r="H80" s="5">
        <v>585.61</v>
      </c>
      <c r="I80" s="6"/>
      <c r="J80" s="5">
        <v>1400</v>
      </c>
      <c r="K80" s="6"/>
      <c r="L80" s="5">
        <f>ROUND((H80-J80),5)</f>
        <v>-814.39</v>
      </c>
      <c r="M80" s="6"/>
      <c r="N80" s="5">
        <v>53.52</v>
      </c>
      <c r="O80" s="6"/>
      <c r="P80" s="5">
        <v>372</v>
      </c>
      <c r="Q80" s="6"/>
      <c r="R80" s="5">
        <f t="shared" ref="R80:R85" si="4">ROUND((N80-P80),5)</f>
        <v>-318.48</v>
      </c>
      <c r="S80" s="6"/>
      <c r="T80" s="5">
        <v>500</v>
      </c>
      <c r="U80" s="16" t="s">
        <v>157</v>
      </c>
      <c r="W80" s="16" t="s">
        <v>203</v>
      </c>
    </row>
    <row r="81" spans="1:23" outlineLevel="5" x14ac:dyDescent="0.3">
      <c r="A81" s="2"/>
      <c r="B81" s="2"/>
      <c r="C81" s="2"/>
      <c r="D81" s="2"/>
      <c r="E81" s="2"/>
      <c r="F81" s="2"/>
      <c r="G81" s="2" t="s">
        <v>74</v>
      </c>
      <c r="H81" s="5">
        <v>1302.5</v>
      </c>
      <c r="I81" s="6"/>
      <c r="J81" s="5">
        <v>1500</v>
      </c>
      <c r="K81" s="6"/>
      <c r="L81" s="5">
        <f>ROUND((H81-J81),5)</f>
        <v>-197.5</v>
      </c>
      <c r="M81" s="6"/>
      <c r="N81" s="5">
        <v>775.27</v>
      </c>
      <c r="O81" s="6"/>
      <c r="P81" s="5">
        <v>800</v>
      </c>
      <c r="Q81" s="6"/>
      <c r="R81" s="5">
        <f t="shared" si="4"/>
        <v>-24.73</v>
      </c>
      <c r="S81" s="6"/>
      <c r="T81" s="5">
        <v>700</v>
      </c>
      <c r="U81" s="16" t="s">
        <v>157</v>
      </c>
    </row>
    <row r="82" spans="1:23" ht="15" outlineLevel="5" thickBot="1" x14ac:dyDescent="0.35">
      <c r="A82" s="2"/>
      <c r="B82" s="2"/>
      <c r="C82" s="2"/>
      <c r="D82" s="2"/>
      <c r="E82" s="2"/>
      <c r="F82" s="2"/>
      <c r="G82" s="2" t="s">
        <v>75</v>
      </c>
      <c r="H82" s="7">
        <v>36.299999999999997</v>
      </c>
      <c r="I82" s="6"/>
      <c r="J82" s="7">
        <v>200</v>
      </c>
      <c r="K82" s="6"/>
      <c r="L82" s="7">
        <f>ROUND((H82-J82),5)</f>
        <v>-163.69999999999999</v>
      </c>
      <c r="M82" s="6"/>
      <c r="N82" s="7">
        <v>0</v>
      </c>
      <c r="O82" s="6"/>
      <c r="P82" s="7">
        <v>2000</v>
      </c>
      <c r="Q82" s="6"/>
      <c r="R82" s="7">
        <f t="shared" si="4"/>
        <v>-2000</v>
      </c>
      <c r="S82" s="6"/>
      <c r="T82" s="7">
        <v>0</v>
      </c>
    </row>
    <row r="83" spans="1:23" outlineLevel="4" x14ac:dyDescent="0.3">
      <c r="A83" s="2"/>
      <c r="B83" s="2"/>
      <c r="C83" s="2"/>
      <c r="D83" s="2"/>
      <c r="E83" s="2"/>
      <c r="F83" s="2" t="s">
        <v>76</v>
      </c>
      <c r="G83" s="2"/>
      <c r="H83" s="5">
        <f>ROUND(SUM(H79:H82),5)</f>
        <v>1924.41</v>
      </c>
      <c r="I83" s="6"/>
      <c r="J83" s="5">
        <f>ROUND(SUM(J79:J82),5)</f>
        <v>3100</v>
      </c>
      <c r="K83" s="6"/>
      <c r="L83" s="5">
        <f>ROUND((H83-J83),5)</f>
        <v>-1175.5899999999999</v>
      </c>
      <c r="M83" s="6"/>
      <c r="N83" s="5">
        <f>ROUND(SUM(N79:N82),5)</f>
        <v>828.79</v>
      </c>
      <c r="O83" s="6"/>
      <c r="P83" s="5">
        <f>ROUND(SUM(P79:P82),5)</f>
        <v>3172</v>
      </c>
      <c r="Q83" s="6"/>
      <c r="R83" s="5">
        <f t="shared" si="4"/>
        <v>-2343.21</v>
      </c>
      <c r="S83" s="6"/>
      <c r="T83" s="5">
        <f>ROUND(SUM(T79:T82),5)</f>
        <v>1200</v>
      </c>
    </row>
    <row r="84" spans="1:23" ht="15" outlineLevel="4" thickBot="1" x14ac:dyDescent="0.35">
      <c r="A84" s="2"/>
      <c r="B84" s="2"/>
      <c r="C84" s="2"/>
      <c r="D84" s="2"/>
      <c r="E84" s="2"/>
      <c r="F84" s="2" t="s">
        <v>77</v>
      </c>
      <c r="G84" s="2"/>
      <c r="H84" s="7">
        <v>0</v>
      </c>
      <c r="I84" s="6"/>
      <c r="J84" s="7"/>
      <c r="K84" s="6"/>
      <c r="L84" s="7"/>
      <c r="M84" s="6"/>
      <c r="N84" s="7">
        <v>0</v>
      </c>
      <c r="O84" s="6"/>
      <c r="P84" s="7">
        <v>0</v>
      </c>
      <c r="Q84" s="6"/>
      <c r="R84" s="7">
        <f t="shared" si="4"/>
        <v>0</v>
      </c>
      <c r="S84" s="6"/>
      <c r="T84" s="7">
        <v>0</v>
      </c>
    </row>
    <row r="85" spans="1:23" outlineLevel="3" x14ac:dyDescent="0.3">
      <c r="A85" s="2"/>
      <c r="B85" s="2"/>
      <c r="C85" s="2"/>
      <c r="D85" s="2"/>
      <c r="E85" s="2" t="s">
        <v>78</v>
      </c>
      <c r="F85" s="2"/>
      <c r="G85" s="2"/>
      <c r="H85" s="5">
        <f>ROUND(H72+SUM(H76:H78)+SUM(H83:H84),5)</f>
        <v>3307.57</v>
      </c>
      <c r="I85" s="6"/>
      <c r="J85" s="5">
        <f>ROUND(J72+SUM(J76:J78)+SUM(J83:J84),5)</f>
        <v>4700</v>
      </c>
      <c r="K85" s="6"/>
      <c r="L85" s="5">
        <f>ROUND((H85-J85),5)</f>
        <v>-1392.43</v>
      </c>
      <c r="M85" s="6"/>
      <c r="N85" s="5">
        <f>ROUND(N72+SUM(N76:N78)+SUM(N83:N84),5)</f>
        <v>1581.65</v>
      </c>
      <c r="O85" s="6"/>
      <c r="P85" s="5">
        <f>ROUND(P72+SUM(P76:P78)+SUM(P83:P84),5)</f>
        <v>4722</v>
      </c>
      <c r="Q85" s="6"/>
      <c r="R85" s="5">
        <f t="shared" si="4"/>
        <v>-3140.35</v>
      </c>
      <c r="S85" s="6"/>
      <c r="T85" s="5">
        <f>ROUND(T72+SUM(T76:T78)+SUM(T83:T84),5)</f>
        <v>2100</v>
      </c>
    </row>
    <row r="86" spans="1:23" outlineLevel="4" x14ac:dyDescent="0.3">
      <c r="A86" s="2"/>
      <c r="B86" s="2"/>
      <c r="C86" s="2"/>
      <c r="D86" s="2"/>
      <c r="E86" s="2" t="s">
        <v>79</v>
      </c>
      <c r="F86" s="2"/>
      <c r="G86" s="2"/>
      <c r="H86" s="5"/>
      <c r="I86" s="6"/>
      <c r="J86" s="5"/>
      <c r="K86" s="6"/>
      <c r="L86" s="5"/>
      <c r="M86" s="6"/>
      <c r="N86" s="5"/>
      <c r="O86" s="6"/>
      <c r="P86" s="5"/>
      <c r="Q86" s="6"/>
      <c r="R86" s="5"/>
      <c r="S86" s="6"/>
      <c r="T86" s="5"/>
    </row>
    <row r="87" spans="1:23" ht="21.6" outlineLevel="4" x14ac:dyDescent="0.3">
      <c r="A87" s="2"/>
      <c r="B87" s="2"/>
      <c r="C87" s="2"/>
      <c r="D87" s="2"/>
      <c r="E87" s="2"/>
      <c r="F87" s="2" t="s">
        <v>80</v>
      </c>
      <c r="G87" s="2"/>
      <c r="H87" s="5">
        <v>254.6</v>
      </c>
      <c r="I87" s="6"/>
      <c r="J87" s="5">
        <v>300</v>
      </c>
      <c r="K87" s="6"/>
      <c r="L87" s="5">
        <f>ROUND((H87-J87),5)</f>
        <v>-45.4</v>
      </c>
      <c r="M87" s="6"/>
      <c r="N87" s="5">
        <v>267.33</v>
      </c>
      <c r="O87" s="6"/>
      <c r="P87" s="5">
        <v>350</v>
      </c>
      <c r="Q87" s="6"/>
      <c r="R87" s="5">
        <f>ROUND((N87-P87),5)</f>
        <v>-82.67</v>
      </c>
      <c r="S87" s="6"/>
      <c r="T87" s="5">
        <v>300</v>
      </c>
      <c r="U87" s="16" t="s">
        <v>160</v>
      </c>
      <c r="W87" s="17" t="s">
        <v>204</v>
      </c>
    </row>
    <row r="88" spans="1:23" outlineLevel="4" x14ac:dyDescent="0.3">
      <c r="A88" s="2"/>
      <c r="B88" s="2"/>
      <c r="C88" s="2"/>
      <c r="D88" s="2"/>
      <c r="E88" s="2"/>
      <c r="F88" s="2" t="s">
        <v>81</v>
      </c>
      <c r="G88" s="2"/>
      <c r="H88" s="5">
        <v>256.33</v>
      </c>
      <c r="I88" s="6"/>
      <c r="J88" s="5">
        <v>285</v>
      </c>
      <c r="K88" s="6"/>
      <c r="L88" s="5">
        <f>ROUND((H88-J88),5)</f>
        <v>-28.67</v>
      </c>
      <c r="M88" s="6"/>
      <c r="N88" s="5">
        <v>176.43</v>
      </c>
      <c r="O88" s="6"/>
      <c r="P88" s="5">
        <v>300</v>
      </c>
      <c r="Q88" s="6"/>
      <c r="R88" s="5">
        <f>ROUND((N88-P88),5)</f>
        <v>-123.57</v>
      </c>
      <c r="S88" s="6"/>
      <c r="T88" s="5">
        <v>200</v>
      </c>
    </row>
    <row r="89" spans="1:23" ht="15" outlineLevel="4" thickBot="1" x14ac:dyDescent="0.35">
      <c r="A89" s="2"/>
      <c r="B89" s="2"/>
      <c r="C89" s="2"/>
      <c r="D89" s="2"/>
      <c r="E89" s="2"/>
      <c r="F89" s="2" t="s">
        <v>82</v>
      </c>
      <c r="G89" s="2"/>
      <c r="H89" s="7">
        <v>0</v>
      </c>
      <c r="I89" s="6"/>
      <c r="J89" s="7"/>
      <c r="K89" s="6"/>
      <c r="L89" s="7"/>
      <c r="M89" s="6"/>
      <c r="N89" s="7">
        <v>0</v>
      </c>
      <c r="O89" s="6"/>
      <c r="P89" s="7">
        <v>0</v>
      </c>
      <c r="Q89" s="6"/>
      <c r="R89" s="7">
        <f>ROUND((N89-P89),5)</f>
        <v>0</v>
      </c>
      <c r="S89" s="6"/>
      <c r="T89" s="7">
        <v>0</v>
      </c>
    </row>
    <row r="90" spans="1:23" outlineLevel="3" x14ac:dyDescent="0.3">
      <c r="A90" s="2"/>
      <c r="B90" s="2"/>
      <c r="C90" s="2"/>
      <c r="D90" s="2"/>
      <c r="E90" s="2" t="s">
        <v>83</v>
      </c>
      <c r="F90" s="2"/>
      <c r="G90" s="2"/>
      <c r="H90" s="5">
        <f>ROUND(SUM(H86:H89),5)</f>
        <v>510.93</v>
      </c>
      <c r="I90" s="6"/>
      <c r="J90" s="5">
        <f>ROUND(SUM(J86:J89),5)</f>
        <v>585</v>
      </c>
      <c r="K90" s="6"/>
      <c r="L90" s="5">
        <f>ROUND((H90-J90),5)</f>
        <v>-74.069999999999993</v>
      </c>
      <c r="M90" s="6"/>
      <c r="N90" s="5">
        <f>ROUND(SUM(N86:N89),5)</f>
        <v>443.76</v>
      </c>
      <c r="O90" s="6"/>
      <c r="P90" s="5">
        <f>ROUND(SUM(P86:P89),5)</f>
        <v>650</v>
      </c>
      <c r="Q90" s="6"/>
      <c r="R90" s="5">
        <f>ROUND((N90-P90),5)</f>
        <v>-206.24</v>
      </c>
      <c r="S90" s="6"/>
      <c r="T90" s="5">
        <f>ROUND(SUM(T86:T89),5)</f>
        <v>500</v>
      </c>
    </row>
    <row r="91" spans="1:23" ht="31.8" outlineLevel="3" x14ac:dyDescent="0.3">
      <c r="A91" s="2"/>
      <c r="B91" s="2"/>
      <c r="C91" s="2"/>
      <c r="D91" s="2"/>
      <c r="E91" s="2" t="s">
        <v>84</v>
      </c>
      <c r="F91" s="2"/>
      <c r="G91" s="2"/>
      <c r="H91" s="5">
        <v>668.48</v>
      </c>
      <c r="I91" s="6"/>
      <c r="J91" s="5">
        <v>700</v>
      </c>
      <c r="K91" s="6"/>
      <c r="L91" s="5">
        <f>ROUND((H91-J91),5)</f>
        <v>-31.52</v>
      </c>
      <c r="M91" s="6"/>
      <c r="N91" s="5">
        <v>1008.81</v>
      </c>
      <c r="O91" s="6"/>
      <c r="P91" s="5">
        <v>700</v>
      </c>
      <c r="Q91" s="6"/>
      <c r="R91" s="5">
        <f>ROUND((N91-P91),5)</f>
        <v>308.81</v>
      </c>
      <c r="S91" s="6"/>
      <c r="T91" s="5">
        <v>1080</v>
      </c>
      <c r="W91" s="17" t="s">
        <v>188</v>
      </c>
    </row>
    <row r="92" spans="1:23" outlineLevel="4" x14ac:dyDescent="0.3">
      <c r="A92" s="2"/>
      <c r="B92" s="2"/>
      <c r="C92" s="2"/>
      <c r="D92" s="2"/>
      <c r="E92" s="2" t="s">
        <v>85</v>
      </c>
      <c r="F92" s="2"/>
      <c r="G92" s="2"/>
      <c r="H92" s="5"/>
      <c r="I92" s="6"/>
      <c r="J92" s="5"/>
      <c r="K92" s="6"/>
      <c r="L92" s="5"/>
      <c r="M92" s="6"/>
      <c r="N92" s="5"/>
      <c r="O92" s="6"/>
      <c r="P92" s="5"/>
      <c r="Q92" s="6"/>
      <c r="R92" s="5"/>
      <c r="S92" s="6"/>
      <c r="T92" s="5"/>
    </row>
    <row r="93" spans="1:23" outlineLevel="4" x14ac:dyDescent="0.3">
      <c r="A93" s="2"/>
      <c r="B93" s="2"/>
      <c r="C93" s="2"/>
      <c r="D93" s="2"/>
      <c r="E93" s="2"/>
      <c r="F93" s="2" t="s">
        <v>86</v>
      </c>
      <c r="G93" s="2"/>
      <c r="H93" s="5">
        <v>0</v>
      </c>
      <c r="I93" s="6"/>
      <c r="J93" s="5">
        <v>500</v>
      </c>
      <c r="K93" s="6"/>
      <c r="L93" s="5">
        <f>ROUND((H93-J93),5)</f>
        <v>-500</v>
      </c>
      <c r="M93" s="6"/>
      <c r="N93" s="5">
        <v>0</v>
      </c>
      <c r="O93" s="6"/>
      <c r="P93" s="5">
        <v>0</v>
      </c>
      <c r="Q93" s="6"/>
      <c r="R93" s="5">
        <f>ROUND((N93-P93),5)</f>
        <v>0</v>
      </c>
      <c r="S93" s="6"/>
      <c r="T93" s="5">
        <v>0</v>
      </c>
      <c r="W93" s="16" t="s">
        <v>176</v>
      </c>
    </row>
    <row r="94" spans="1:23" ht="22.2" outlineLevel="4" thickBot="1" x14ac:dyDescent="0.35">
      <c r="A94" s="2"/>
      <c r="B94" s="2"/>
      <c r="C94" s="2"/>
      <c r="D94" s="2"/>
      <c r="E94" s="2"/>
      <c r="F94" s="2" t="s">
        <v>87</v>
      </c>
      <c r="G94" s="2"/>
      <c r="H94" s="7">
        <v>24300</v>
      </c>
      <c r="I94" s="6"/>
      <c r="J94" s="7">
        <v>25000</v>
      </c>
      <c r="K94" s="6"/>
      <c r="L94" s="7">
        <f>ROUND((H94-J94),5)</f>
        <v>-700</v>
      </c>
      <c r="M94" s="6"/>
      <c r="N94" s="7">
        <v>24780</v>
      </c>
      <c r="O94" s="6"/>
      <c r="P94" s="7">
        <v>25000</v>
      </c>
      <c r="Q94" s="6"/>
      <c r="R94" s="7">
        <f>ROUND((N94-P94),5)</f>
        <v>-220</v>
      </c>
      <c r="S94" s="6"/>
      <c r="T94" s="28">
        <v>23000</v>
      </c>
      <c r="U94" s="16" t="s">
        <v>160</v>
      </c>
      <c r="W94" s="17" t="s">
        <v>177</v>
      </c>
    </row>
    <row r="95" spans="1:23" outlineLevel="3" x14ac:dyDescent="0.3">
      <c r="A95" s="2"/>
      <c r="B95" s="2"/>
      <c r="C95" s="2"/>
      <c r="D95" s="2"/>
      <c r="E95" s="2" t="s">
        <v>88</v>
      </c>
      <c r="F95" s="2"/>
      <c r="G95" s="2"/>
      <c r="H95" s="5">
        <f>ROUND(SUM(H92:H94),5)</f>
        <v>24300</v>
      </c>
      <c r="I95" s="6"/>
      <c r="J95" s="5">
        <f>ROUND(SUM(J92:J94),5)</f>
        <v>25500</v>
      </c>
      <c r="K95" s="6"/>
      <c r="L95" s="5">
        <f>ROUND((H95-J95),5)</f>
        <v>-1200</v>
      </c>
      <c r="M95" s="6"/>
      <c r="N95" s="5">
        <f>ROUND(SUM(N92:N94),5)</f>
        <v>24780</v>
      </c>
      <c r="O95" s="6"/>
      <c r="P95" s="5">
        <f>ROUND(SUM(P92:P94),5)</f>
        <v>25000</v>
      </c>
      <c r="Q95" s="6"/>
      <c r="R95" s="5">
        <f>ROUND((N95-P95),5)</f>
        <v>-220</v>
      </c>
      <c r="S95" s="6"/>
      <c r="T95" s="5">
        <f>ROUND(SUM(T92:T94),5)</f>
        <v>23000</v>
      </c>
    </row>
    <row r="96" spans="1:23" outlineLevel="4" x14ac:dyDescent="0.3">
      <c r="A96" s="2"/>
      <c r="B96" s="2"/>
      <c r="C96" s="2"/>
      <c r="D96" s="2"/>
      <c r="E96" s="2" t="s">
        <v>89</v>
      </c>
      <c r="F96" s="2"/>
      <c r="G96" s="2"/>
      <c r="H96" s="5"/>
      <c r="I96" s="6"/>
      <c r="J96" s="5"/>
      <c r="K96" s="6"/>
      <c r="L96" s="5"/>
      <c r="M96" s="6"/>
      <c r="N96" s="5"/>
      <c r="O96" s="6"/>
      <c r="P96" s="5"/>
      <c r="Q96" s="6"/>
      <c r="R96" s="5"/>
      <c r="S96" s="6"/>
      <c r="T96" s="5"/>
    </row>
    <row r="97" spans="1:23" outlineLevel="4" x14ac:dyDescent="0.3">
      <c r="A97" s="2"/>
      <c r="B97" s="2"/>
      <c r="C97" s="2"/>
      <c r="D97" s="2"/>
      <c r="E97" s="2"/>
      <c r="F97" s="2" t="s">
        <v>90</v>
      </c>
      <c r="G97" s="2"/>
      <c r="H97" s="5">
        <v>387.52</v>
      </c>
      <c r="I97" s="6"/>
      <c r="J97" s="5">
        <v>350</v>
      </c>
      <c r="K97" s="6"/>
      <c r="L97" s="5">
        <f>ROUND((H97-J97),5)</f>
        <v>37.520000000000003</v>
      </c>
      <c r="M97" s="6"/>
      <c r="N97" s="5">
        <v>82.22</v>
      </c>
      <c r="O97" s="6"/>
      <c r="P97" s="5">
        <v>400</v>
      </c>
      <c r="Q97" s="6"/>
      <c r="R97" s="5">
        <f>ROUND((N97-P97),5)</f>
        <v>-317.77999999999997</v>
      </c>
      <c r="S97" s="6"/>
      <c r="T97" s="20">
        <v>400</v>
      </c>
      <c r="U97" s="16" t="s">
        <v>206</v>
      </c>
      <c r="W97" s="16" t="s">
        <v>205</v>
      </c>
    </row>
    <row r="98" spans="1:23" outlineLevel="4" x14ac:dyDescent="0.3">
      <c r="A98" s="2"/>
      <c r="B98" s="2"/>
      <c r="C98" s="2"/>
      <c r="D98" s="2"/>
      <c r="E98" s="2"/>
      <c r="F98" s="2" t="s">
        <v>91</v>
      </c>
      <c r="G98" s="2"/>
      <c r="H98" s="5">
        <v>0</v>
      </c>
      <c r="I98" s="6"/>
      <c r="J98" s="5"/>
      <c r="K98" s="6"/>
      <c r="L98" s="5"/>
      <c r="M98" s="6"/>
      <c r="N98" s="5">
        <v>0</v>
      </c>
      <c r="O98" s="6"/>
      <c r="P98" s="5">
        <v>0</v>
      </c>
      <c r="Q98" s="6"/>
      <c r="R98" s="5">
        <f>ROUND((N98-P98),5)</f>
        <v>0</v>
      </c>
      <c r="S98" s="6"/>
      <c r="T98" s="5">
        <v>0</v>
      </c>
    </row>
    <row r="99" spans="1:23" ht="15" outlineLevel="4" thickBot="1" x14ac:dyDescent="0.35">
      <c r="A99" s="2"/>
      <c r="B99" s="2"/>
      <c r="C99" s="2"/>
      <c r="D99" s="2"/>
      <c r="E99" s="2"/>
      <c r="F99" s="2" t="s">
        <v>92</v>
      </c>
      <c r="G99" s="2"/>
      <c r="H99" s="7">
        <v>0</v>
      </c>
      <c r="I99" s="6"/>
      <c r="J99" s="7"/>
      <c r="K99" s="6"/>
      <c r="L99" s="7"/>
      <c r="M99" s="6"/>
      <c r="N99" s="7">
        <v>0</v>
      </c>
      <c r="O99" s="6"/>
      <c r="P99" s="7">
        <v>0</v>
      </c>
      <c r="Q99" s="6"/>
      <c r="R99" s="7">
        <f>ROUND((N99-P99),5)</f>
        <v>0</v>
      </c>
      <c r="S99" s="6"/>
      <c r="T99" s="7">
        <v>0</v>
      </c>
    </row>
    <row r="100" spans="1:23" outlineLevel="3" x14ac:dyDescent="0.3">
      <c r="A100" s="2"/>
      <c r="B100" s="2"/>
      <c r="C100" s="2"/>
      <c r="D100" s="2"/>
      <c r="E100" s="2" t="s">
        <v>93</v>
      </c>
      <c r="F100" s="2"/>
      <c r="G100" s="2"/>
      <c r="H100" s="5">
        <f>ROUND(SUM(H96:H99),5)</f>
        <v>387.52</v>
      </c>
      <c r="I100" s="6"/>
      <c r="J100" s="5">
        <f>ROUND(SUM(J96:J99),5)</f>
        <v>350</v>
      </c>
      <c r="K100" s="6"/>
      <c r="L100" s="5">
        <f>ROUND((H100-J100),5)</f>
        <v>37.520000000000003</v>
      </c>
      <c r="M100" s="6"/>
      <c r="N100" s="5">
        <f>ROUND(SUM(N96:N99),5)</f>
        <v>82.22</v>
      </c>
      <c r="O100" s="6"/>
      <c r="P100" s="5">
        <f>ROUND(SUM(P96:P99),5)</f>
        <v>400</v>
      </c>
      <c r="Q100" s="6"/>
      <c r="R100" s="5">
        <f>ROUND((N100-P100),5)</f>
        <v>-317.77999999999997</v>
      </c>
      <c r="S100" s="6"/>
      <c r="T100" s="5">
        <f>ROUND(SUM(T96:T99),5)</f>
        <v>400</v>
      </c>
    </row>
    <row r="101" spans="1:23" outlineLevel="4" x14ac:dyDescent="0.3">
      <c r="A101" s="2"/>
      <c r="B101" s="2"/>
      <c r="C101" s="2"/>
      <c r="D101" s="2"/>
      <c r="E101" s="2" t="s">
        <v>94</v>
      </c>
      <c r="F101" s="2"/>
      <c r="G101" s="2"/>
      <c r="H101" s="5"/>
      <c r="I101" s="6"/>
      <c r="J101" s="5"/>
      <c r="K101" s="6"/>
      <c r="L101" s="5"/>
      <c r="M101" s="6"/>
      <c r="N101" s="5"/>
      <c r="O101" s="6"/>
      <c r="P101" s="5"/>
      <c r="Q101" s="6"/>
      <c r="R101" s="5"/>
      <c r="S101" s="6"/>
      <c r="T101" s="5"/>
    </row>
    <row r="102" spans="1:23" outlineLevel="4" x14ac:dyDescent="0.3">
      <c r="A102" s="2"/>
      <c r="B102" s="2"/>
      <c r="C102" s="2"/>
      <c r="D102" s="2"/>
      <c r="E102" s="2"/>
      <c r="F102" s="23"/>
      <c r="G102" s="23" t="s">
        <v>190</v>
      </c>
      <c r="H102" s="5"/>
      <c r="I102" s="6"/>
      <c r="J102" s="5"/>
      <c r="K102" s="6"/>
      <c r="L102" s="5"/>
      <c r="M102" s="6"/>
      <c r="N102" s="5"/>
      <c r="O102" s="6"/>
      <c r="P102" s="5"/>
      <c r="Q102" s="6"/>
      <c r="R102" s="5"/>
      <c r="S102" s="6"/>
      <c r="T102" s="19">
        <v>175</v>
      </c>
      <c r="U102" s="16" t="s">
        <v>184</v>
      </c>
      <c r="W102" s="16" t="s">
        <v>192</v>
      </c>
    </row>
    <row r="103" spans="1:23" outlineLevel="4" x14ac:dyDescent="0.3">
      <c r="A103" s="2"/>
      <c r="B103" s="2"/>
      <c r="C103" s="2"/>
      <c r="D103" s="2"/>
      <c r="E103" s="2"/>
      <c r="F103" s="2" t="s">
        <v>189</v>
      </c>
      <c r="G103" s="2"/>
      <c r="H103" s="5">
        <v>900</v>
      </c>
      <c r="I103" s="6"/>
      <c r="J103" s="5">
        <v>900</v>
      </c>
      <c r="K103" s="6"/>
      <c r="L103" s="5">
        <f>ROUND((H103-J103),5)</f>
        <v>0</v>
      </c>
      <c r="M103" s="6"/>
      <c r="N103" s="5">
        <v>900</v>
      </c>
      <c r="O103" s="6"/>
      <c r="P103" s="5">
        <v>900</v>
      </c>
      <c r="Q103" s="6"/>
      <c r="R103" s="5">
        <f>ROUND((N103-P103),5)</f>
        <v>0</v>
      </c>
      <c r="S103" s="6"/>
      <c r="T103" s="19"/>
      <c r="U103" s="16" t="s">
        <v>191</v>
      </c>
      <c r="W103" s="16" t="s">
        <v>197</v>
      </c>
    </row>
    <row r="104" spans="1:23" outlineLevel="4" x14ac:dyDescent="0.3">
      <c r="A104" s="2"/>
      <c r="B104" s="2"/>
      <c r="C104" s="2"/>
      <c r="D104" s="2"/>
      <c r="E104" s="2"/>
      <c r="F104" s="2" t="s">
        <v>38</v>
      </c>
      <c r="G104" s="2"/>
      <c r="H104" s="5">
        <v>266.12</v>
      </c>
      <c r="I104" s="6"/>
      <c r="J104" s="5">
        <v>400</v>
      </c>
      <c r="K104" s="6"/>
      <c r="L104" s="5">
        <f>ROUND((H104-J104),5)</f>
        <v>-133.88</v>
      </c>
      <c r="M104" s="6"/>
      <c r="N104" s="5">
        <v>425.25</v>
      </c>
      <c r="O104" s="6"/>
      <c r="P104" s="5">
        <v>400</v>
      </c>
      <c r="Q104" s="6"/>
      <c r="R104" s="5">
        <f>ROUND((N104-P104),5)</f>
        <v>25.25</v>
      </c>
      <c r="S104" s="6"/>
      <c r="T104" s="5">
        <v>450</v>
      </c>
      <c r="U104" s="16" t="s">
        <v>184</v>
      </c>
      <c r="W104" s="21" t="s">
        <v>193</v>
      </c>
    </row>
    <row r="105" spans="1:23" outlineLevel="4" x14ac:dyDescent="0.3">
      <c r="A105" s="2"/>
      <c r="B105" s="2"/>
      <c r="C105" s="2"/>
      <c r="D105" s="2"/>
      <c r="E105" s="2"/>
      <c r="F105" s="2" t="s">
        <v>95</v>
      </c>
      <c r="G105" s="2"/>
      <c r="H105" s="5">
        <v>427.5</v>
      </c>
      <c r="I105" s="6"/>
      <c r="J105" s="5">
        <v>550</v>
      </c>
      <c r="K105" s="6"/>
      <c r="L105" s="5">
        <f>ROUND((H105-J105),5)</f>
        <v>-122.5</v>
      </c>
      <c r="M105" s="6"/>
      <c r="N105" s="5">
        <v>545.99</v>
      </c>
      <c r="O105" s="6"/>
      <c r="P105" s="5">
        <v>550</v>
      </c>
      <c r="Q105" s="6"/>
      <c r="R105" s="5">
        <f>ROUND((N105-P105),5)</f>
        <v>-4.01</v>
      </c>
      <c r="S105" s="6"/>
      <c r="T105" s="5">
        <v>600</v>
      </c>
      <c r="U105" s="16" t="s">
        <v>184</v>
      </c>
      <c r="W105" s="21" t="s">
        <v>194</v>
      </c>
    </row>
    <row r="106" spans="1:23" ht="15" outlineLevel="4" thickBot="1" x14ac:dyDescent="0.35">
      <c r="A106" s="2"/>
      <c r="B106" s="2"/>
      <c r="C106" s="2"/>
      <c r="D106" s="2"/>
      <c r="E106" s="2"/>
      <c r="F106" s="2" t="s">
        <v>96</v>
      </c>
      <c r="G106" s="2"/>
      <c r="H106" s="7">
        <v>0</v>
      </c>
      <c r="I106" s="6"/>
      <c r="J106" s="7"/>
      <c r="K106" s="6"/>
      <c r="L106" s="7"/>
      <c r="M106" s="6"/>
      <c r="N106" s="7">
        <v>0</v>
      </c>
      <c r="O106" s="6"/>
      <c r="P106" s="7">
        <v>0</v>
      </c>
      <c r="Q106" s="6"/>
      <c r="R106" s="7">
        <f>ROUND((N106-P106),5)</f>
        <v>0</v>
      </c>
      <c r="S106" s="6"/>
      <c r="T106" s="7">
        <v>0</v>
      </c>
    </row>
    <row r="107" spans="1:23" outlineLevel="3" x14ac:dyDescent="0.3">
      <c r="A107" s="2"/>
      <c r="B107" s="2"/>
      <c r="C107" s="2"/>
      <c r="D107" s="2"/>
      <c r="E107" s="2" t="s">
        <v>97</v>
      </c>
      <c r="F107" s="2"/>
      <c r="G107" s="2"/>
      <c r="H107" s="5">
        <f>ROUND(SUM(H101:H106),5)</f>
        <v>1593.62</v>
      </c>
      <c r="I107" s="6"/>
      <c r="J107" s="5">
        <f>ROUND(SUM(J101:J106),5)</f>
        <v>1850</v>
      </c>
      <c r="K107" s="6"/>
      <c r="L107" s="5">
        <f>ROUND((H107-J107),5)</f>
        <v>-256.38</v>
      </c>
      <c r="M107" s="6"/>
      <c r="N107" s="5">
        <f>ROUND(SUM(N101:N106),5)</f>
        <v>1871.24</v>
      </c>
      <c r="O107" s="6"/>
      <c r="P107" s="5">
        <f>ROUND(SUM(P101:P106),5)</f>
        <v>1850</v>
      </c>
      <c r="Q107" s="6"/>
      <c r="R107" s="5">
        <f>ROUND((N107-P107),5)</f>
        <v>21.24</v>
      </c>
      <c r="S107" s="6"/>
      <c r="T107" s="5">
        <f>ROUND(SUM(T101:T106),5)</f>
        <v>1225</v>
      </c>
    </row>
    <row r="108" spans="1:23" outlineLevel="4" x14ac:dyDescent="0.3">
      <c r="A108" s="2"/>
      <c r="B108" s="2"/>
      <c r="C108" s="2"/>
      <c r="D108" s="2"/>
      <c r="E108" s="2" t="s">
        <v>98</v>
      </c>
      <c r="F108" s="2"/>
      <c r="G108" s="2"/>
      <c r="H108" s="5"/>
      <c r="I108" s="6"/>
      <c r="J108" s="5"/>
      <c r="K108" s="6"/>
      <c r="L108" s="5"/>
      <c r="M108" s="6"/>
      <c r="N108" s="5"/>
      <c r="O108" s="6"/>
      <c r="P108" s="5"/>
      <c r="Q108" s="6"/>
      <c r="R108" s="5"/>
      <c r="S108" s="6"/>
      <c r="T108" s="5"/>
    </row>
    <row r="109" spans="1:23" hidden="1" outlineLevel="4" x14ac:dyDescent="0.3">
      <c r="A109" s="2"/>
      <c r="B109" s="2"/>
      <c r="C109" s="2"/>
      <c r="D109" s="2"/>
      <c r="E109" s="2"/>
      <c r="F109" s="2" t="s">
        <v>99</v>
      </c>
      <c r="G109" s="2"/>
      <c r="H109" s="5">
        <v>0</v>
      </c>
      <c r="I109" s="6"/>
      <c r="J109" s="5"/>
      <c r="K109" s="6"/>
      <c r="L109" s="5"/>
      <c r="M109" s="6"/>
      <c r="N109" s="5">
        <v>0</v>
      </c>
      <c r="O109" s="6"/>
      <c r="P109" s="5">
        <v>0</v>
      </c>
      <c r="Q109" s="6"/>
      <c r="R109" s="5">
        <f t="shared" ref="R109:R115" si="5">ROUND((N109-P109),5)</f>
        <v>0</v>
      </c>
      <c r="S109" s="6"/>
      <c r="T109" s="5">
        <v>0</v>
      </c>
    </row>
    <row r="110" spans="1:23" outlineLevel="4" x14ac:dyDescent="0.3">
      <c r="A110" s="2"/>
      <c r="B110" s="2"/>
      <c r="C110" s="2"/>
      <c r="D110" s="2"/>
      <c r="E110" s="2"/>
      <c r="F110" s="2" t="s">
        <v>100</v>
      </c>
      <c r="G110" s="2"/>
      <c r="H110" s="5">
        <v>1500</v>
      </c>
      <c r="I110" s="6"/>
      <c r="J110" s="5">
        <v>1500</v>
      </c>
      <c r="K110" s="6"/>
      <c r="L110" s="5">
        <f>ROUND((H110-J110),5)</f>
        <v>0</v>
      </c>
      <c r="M110" s="6"/>
      <c r="N110" s="5">
        <v>1500</v>
      </c>
      <c r="O110" s="6"/>
      <c r="P110" s="5">
        <v>1500</v>
      </c>
      <c r="Q110" s="6"/>
      <c r="R110" s="5">
        <f t="shared" si="5"/>
        <v>0</v>
      </c>
      <c r="S110" s="6"/>
      <c r="T110" s="26">
        <v>1500</v>
      </c>
      <c r="U110" s="16" t="s">
        <v>167</v>
      </c>
      <c r="W110" s="16" t="s">
        <v>163</v>
      </c>
    </row>
    <row r="111" spans="1:23" ht="21.6" outlineLevel="4" x14ac:dyDescent="0.3">
      <c r="A111" s="2"/>
      <c r="B111" s="2"/>
      <c r="C111" s="2"/>
      <c r="D111" s="2"/>
      <c r="E111" s="2"/>
      <c r="F111" s="2" t="s">
        <v>101</v>
      </c>
      <c r="G111" s="2"/>
      <c r="H111" s="5">
        <v>3159.35</v>
      </c>
      <c r="I111" s="6"/>
      <c r="J111" s="5">
        <v>1600</v>
      </c>
      <c r="K111" s="6"/>
      <c r="L111" s="5">
        <f>ROUND((H111-J111),5)</f>
        <v>1559.35</v>
      </c>
      <c r="M111" s="6"/>
      <c r="N111" s="5">
        <v>1350.83</v>
      </c>
      <c r="O111" s="6"/>
      <c r="P111" s="5">
        <v>1600</v>
      </c>
      <c r="Q111" s="6"/>
      <c r="R111" s="5">
        <f t="shared" si="5"/>
        <v>-249.17</v>
      </c>
      <c r="S111" s="6"/>
      <c r="T111" s="26">
        <v>1650</v>
      </c>
      <c r="U111" s="16" t="s">
        <v>167</v>
      </c>
      <c r="W111" s="17" t="s">
        <v>168</v>
      </c>
    </row>
    <row r="112" spans="1:23" ht="15" outlineLevel="4" thickBot="1" x14ac:dyDescent="0.35">
      <c r="A112" s="2"/>
      <c r="B112" s="2"/>
      <c r="C112" s="2"/>
      <c r="D112" s="2"/>
      <c r="E112" s="2"/>
      <c r="F112" s="2" t="s">
        <v>102</v>
      </c>
      <c r="G112" s="2"/>
      <c r="H112" s="7">
        <v>0</v>
      </c>
      <c r="I112" s="6"/>
      <c r="J112" s="7"/>
      <c r="K112" s="6"/>
      <c r="L112" s="7"/>
      <c r="M112" s="6"/>
      <c r="N112" s="7">
        <v>0</v>
      </c>
      <c r="O112" s="6"/>
      <c r="P112" s="7">
        <v>0</v>
      </c>
      <c r="Q112" s="6"/>
      <c r="R112" s="7">
        <f t="shared" si="5"/>
        <v>0</v>
      </c>
      <c r="S112" s="6"/>
      <c r="T112" s="7">
        <v>0</v>
      </c>
    </row>
    <row r="113" spans="1:23" outlineLevel="3" x14ac:dyDescent="0.3">
      <c r="A113" s="2"/>
      <c r="B113" s="2"/>
      <c r="C113" s="2"/>
      <c r="D113" s="2"/>
      <c r="E113" s="2" t="s">
        <v>103</v>
      </c>
      <c r="F113" s="2"/>
      <c r="G113" s="2"/>
      <c r="H113" s="5">
        <f>ROUND(SUM(H108:H112),5)</f>
        <v>4659.3500000000004</v>
      </c>
      <c r="I113" s="6"/>
      <c r="J113" s="5">
        <f>ROUND(SUM(J108:J112),5)</f>
        <v>3100</v>
      </c>
      <c r="K113" s="6"/>
      <c r="L113" s="5">
        <f>ROUND((H113-J113),5)</f>
        <v>1559.35</v>
      </c>
      <c r="M113" s="6"/>
      <c r="N113" s="5">
        <f>ROUND(SUM(N108:N112),5)</f>
        <v>2850.83</v>
      </c>
      <c r="O113" s="6"/>
      <c r="P113" s="5">
        <f>ROUND(SUM(P108:P112),5)</f>
        <v>3100</v>
      </c>
      <c r="Q113" s="6"/>
      <c r="R113" s="5">
        <f t="shared" si="5"/>
        <v>-249.17</v>
      </c>
      <c r="S113" s="6"/>
      <c r="T113" s="5">
        <f>ROUND(SUM(T108:T112),5)</f>
        <v>3150</v>
      </c>
    </row>
    <row r="114" spans="1:23" ht="15" outlineLevel="3" thickBot="1" x14ac:dyDescent="0.35">
      <c r="A114" s="2"/>
      <c r="B114" s="2"/>
      <c r="C114" s="2"/>
      <c r="D114" s="2"/>
      <c r="E114" s="2" t="s">
        <v>104</v>
      </c>
      <c r="F114" s="2"/>
      <c r="G114" s="2"/>
      <c r="H114" s="7">
        <v>0</v>
      </c>
      <c r="I114" s="6"/>
      <c r="J114" s="7"/>
      <c r="K114" s="6"/>
      <c r="L114" s="7"/>
      <c r="M114" s="6"/>
      <c r="N114" s="7">
        <v>0</v>
      </c>
      <c r="O114" s="6"/>
      <c r="P114" s="7">
        <v>0</v>
      </c>
      <c r="Q114" s="6"/>
      <c r="R114" s="7">
        <f t="shared" si="5"/>
        <v>0</v>
      </c>
      <c r="S114" s="6"/>
      <c r="T114" s="7">
        <v>0</v>
      </c>
    </row>
    <row r="115" spans="1:23" outlineLevel="2" x14ac:dyDescent="0.3">
      <c r="A115" s="2"/>
      <c r="B115" s="2"/>
      <c r="C115" s="2"/>
      <c r="D115" s="2" t="s">
        <v>105</v>
      </c>
      <c r="E115" s="2"/>
      <c r="F115" s="2"/>
      <c r="G115" s="2"/>
      <c r="H115" s="5">
        <f>ROUND(SUM(H68:H71)+H85+SUM(H90:H91)+H95+H100+H107+SUM(H113:H114),5)</f>
        <v>55272.47</v>
      </c>
      <c r="I115" s="6"/>
      <c r="J115" s="5">
        <f>ROUND(SUM(J68:J71)+J85+SUM(J90:J91)+J95+J100+J107+SUM(J113:J114),5)</f>
        <v>56985</v>
      </c>
      <c r="K115" s="6"/>
      <c r="L115" s="5">
        <f>ROUND((H115-J115),5)</f>
        <v>-1712.53</v>
      </c>
      <c r="M115" s="6"/>
      <c r="N115" s="5">
        <f>ROUND(SUM(N68:N71)+N85+SUM(N90:N91)+N95+N100+N107+SUM(N113:N114),5)</f>
        <v>55040.959999999999</v>
      </c>
      <c r="O115" s="6"/>
      <c r="P115" s="5">
        <f>ROUND(SUM(P68:P71)+P85+SUM(P90:P91)+P95+P100+P107+SUM(P113:P114),5)</f>
        <v>58722</v>
      </c>
      <c r="Q115" s="6"/>
      <c r="R115" s="5">
        <f t="shared" si="5"/>
        <v>-3681.04</v>
      </c>
      <c r="S115" s="6"/>
      <c r="T115" s="5">
        <f>ROUND(SUM(T68:T71)+T85+SUM(T90:T91)+T95+T100+T107+SUM(T113:T114),5)</f>
        <v>51455</v>
      </c>
    </row>
    <row r="116" spans="1:23" outlineLevel="3" x14ac:dyDescent="0.3">
      <c r="A116" s="2"/>
      <c r="B116" s="2"/>
      <c r="C116" s="2"/>
      <c r="D116" s="2" t="s">
        <v>106</v>
      </c>
      <c r="E116" s="2"/>
      <c r="F116" s="2"/>
      <c r="G116" s="2"/>
      <c r="H116" s="5"/>
      <c r="I116" s="6"/>
      <c r="J116" s="5"/>
      <c r="K116" s="6"/>
      <c r="L116" s="5"/>
      <c r="M116" s="6"/>
      <c r="N116" s="5"/>
      <c r="O116" s="6"/>
      <c r="P116" s="5"/>
      <c r="Q116" s="6"/>
      <c r="R116" s="5"/>
      <c r="S116" s="6"/>
      <c r="T116" s="5"/>
    </row>
    <row r="117" spans="1:23" outlineLevel="3" x14ac:dyDescent="0.3">
      <c r="A117" s="2"/>
      <c r="B117" s="2"/>
      <c r="C117" s="2"/>
      <c r="D117" s="2"/>
      <c r="E117" s="2" t="s">
        <v>107</v>
      </c>
      <c r="F117" s="2"/>
      <c r="G117" s="2"/>
      <c r="H117" s="5">
        <v>500</v>
      </c>
      <c r="I117" s="6"/>
      <c r="J117" s="5">
        <v>500</v>
      </c>
      <c r="K117" s="6"/>
      <c r="L117" s="5">
        <f>ROUND((H117-J117),5)</f>
        <v>0</v>
      </c>
      <c r="M117" s="6"/>
      <c r="N117" s="5">
        <v>0</v>
      </c>
      <c r="O117" s="6"/>
      <c r="P117" s="5">
        <v>500</v>
      </c>
      <c r="Q117" s="6"/>
      <c r="R117" s="5">
        <f>ROUND((N117-P117),5)</f>
        <v>-500</v>
      </c>
      <c r="S117" s="6"/>
      <c r="T117" s="19">
        <v>500</v>
      </c>
      <c r="W117" s="16" t="s">
        <v>163</v>
      </c>
    </row>
    <row r="118" spans="1:23" ht="15" outlineLevel="3" thickBot="1" x14ac:dyDescent="0.35">
      <c r="A118" s="2"/>
      <c r="B118" s="2"/>
      <c r="C118" s="2"/>
      <c r="D118" s="2"/>
      <c r="E118" s="2" t="s">
        <v>108</v>
      </c>
      <c r="F118" s="2"/>
      <c r="G118" s="2"/>
      <c r="H118" s="7">
        <v>0</v>
      </c>
      <c r="I118" s="6"/>
      <c r="J118" s="7"/>
      <c r="K118" s="6"/>
      <c r="L118" s="7"/>
      <c r="M118" s="6"/>
      <c r="N118" s="7">
        <v>0</v>
      </c>
      <c r="O118" s="6"/>
      <c r="P118" s="7">
        <v>0</v>
      </c>
      <c r="Q118" s="6"/>
      <c r="R118" s="7">
        <f>ROUND((N118-P118),5)</f>
        <v>0</v>
      </c>
      <c r="S118" s="6"/>
      <c r="T118" s="7">
        <v>0</v>
      </c>
    </row>
    <row r="119" spans="1:23" outlineLevel="2" x14ac:dyDescent="0.3">
      <c r="A119" s="2"/>
      <c r="B119" s="2"/>
      <c r="C119" s="2"/>
      <c r="D119" s="2" t="s">
        <v>109</v>
      </c>
      <c r="E119" s="2"/>
      <c r="F119" s="2"/>
      <c r="G119" s="2"/>
      <c r="H119" s="5">
        <f>ROUND(SUM(H116:H118),5)</f>
        <v>500</v>
      </c>
      <c r="I119" s="6"/>
      <c r="J119" s="5">
        <f>ROUND(SUM(J116:J118),5)</f>
        <v>500</v>
      </c>
      <c r="K119" s="6"/>
      <c r="L119" s="5">
        <f>ROUND((H119-J119),5)</f>
        <v>0</v>
      </c>
      <c r="M119" s="6"/>
      <c r="N119" s="5">
        <f>ROUND(SUM(N116:N118),5)</f>
        <v>0</v>
      </c>
      <c r="O119" s="6"/>
      <c r="P119" s="5">
        <f>ROUND(SUM(P116:P118),5)</f>
        <v>500</v>
      </c>
      <c r="Q119" s="6"/>
      <c r="R119" s="5">
        <f>ROUND((N119-P119),5)</f>
        <v>-500</v>
      </c>
      <c r="S119" s="6"/>
      <c r="T119" s="5">
        <f>ROUND(SUM(T116:T118),5)</f>
        <v>500</v>
      </c>
    </row>
    <row r="120" spans="1:23" outlineLevel="3" x14ac:dyDescent="0.3">
      <c r="A120" s="2"/>
      <c r="B120" s="2"/>
      <c r="C120" s="2"/>
      <c r="D120" s="2" t="s">
        <v>110</v>
      </c>
      <c r="E120" s="2"/>
      <c r="F120" s="2"/>
      <c r="G120" s="2"/>
      <c r="H120" s="5"/>
      <c r="I120" s="6"/>
      <c r="J120" s="5"/>
      <c r="K120" s="6"/>
      <c r="L120" s="5"/>
      <c r="M120" s="6"/>
      <c r="N120" s="5"/>
      <c r="O120" s="6"/>
      <c r="P120" s="5"/>
      <c r="Q120" s="6"/>
      <c r="R120" s="5"/>
      <c r="S120" s="6"/>
      <c r="T120" s="5"/>
    </row>
    <row r="121" spans="1:23" hidden="1" outlineLevel="3" x14ac:dyDescent="0.3">
      <c r="A121" s="2"/>
      <c r="B121" s="2"/>
      <c r="C121" s="2"/>
      <c r="D121" s="2"/>
      <c r="E121" s="2" t="s">
        <v>54</v>
      </c>
      <c r="F121" s="2"/>
      <c r="G121" s="2"/>
      <c r="H121" s="5">
        <v>0</v>
      </c>
      <c r="I121" s="6"/>
      <c r="J121" s="5"/>
      <c r="K121" s="6"/>
      <c r="L121" s="5"/>
      <c r="M121" s="6"/>
      <c r="N121" s="5">
        <v>0</v>
      </c>
      <c r="O121" s="6"/>
      <c r="P121" s="5">
        <v>0</v>
      </c>
      <c r="Q121" s="6"/>
      <c r="R121" s="5">
        <f t="shared" ref="R121:R128" si="6">ROUND((N121-P121),5)</f>
        <v>0</v>
      </c>
      <c r="S121" s="6"/>
      <c r="T121" s="5">
        <v>0</v>
      </c>
    </row>
    <row r="122" spans="1:23" ht="21.6" outlineLevel="3" x14ac:dyDescent="0.3">
      <c r="A122" s="2"/>
      <c r="B122" s="2"/>
      <c r="C122" s="2"/>
      <c r="D122" s="2"/>
      <c r="E122" s="2" t="s">
        <v>111</v>
      </c>
      <c r="F122" s="2"/>
      <c r="G122" s="2"/>
      <c r="H122" s="5">
        <v>0</v>
      </c>
      <c r="I122" s="6"/>
      <c r="J122" s="5">
        <v>0</v>
      </c>
      <c r="K122" s="6"/>
      <c r="L122" s="5">
        <f>ROUND((H122-J122),5)</f>
        <v>0</v>
      </c>
      <c r="M122" s="6"/>
      <c r="N122" s="5">
        <v>0</v>
      </c>
      <c r="O122" s="6"/>
      <c r="P122" s="5">
        <v>0</v>
      </c>
      <c r="Q122" s="6"/>
      <c r="R122" s="5">
        <f t="shared" si="6"/>
        <v>0</v>
      </c>
      <c r="S122" s="6"/>
      <c r="T122" s="5">
        <v>0</v>
      </c>
      <c r="W122" s="17" t="s">
        <v>207</v>
      </c>
    </row>
    <row r="123" spans="1:23" outlineLevel="3" x14ac:dyDescent="0.3">
      <c r="A123" s="2"/>
      <c r="B123" s="2"/>
      <c r="C123" s="2"/>
      <c r="D123" s="2"/>
      <c r="E123" s="2" t="s">
        <v>70</v>
      </c>
      <c r="F123" s="2"/>
      <c r="G123" s="2"/>
      <c r="H123" s="5">
        <v>0</v>
      </c>
      <c r="I123" s="6"/>
      <c r="J123" s="5">
        <v>0</v>
      </c>
      <c r="K123" s="6"/>
      <c r="L123" s="5">
        <f>ROUND((H123-J123),5)</f>
        <v>0</v>
      </c>
      <c r="M123" s="6"/>
      <c r="N123" s="5">
        <v>0</v>
      </c>
      <c r="O123" s="6"/>
      <c r="P123" s="5">
        <v>0</v>
      </c>
      <c r="Q123" s="6"/>
      <c r="R123" s="5">
        <f t="shared" si="6"/>
        <v>0</v>
      </c>
      <c r="S123" s="6"/>
      <c r="T123" s="5">
        <v>0</v>
      </c>
    </row>
    <row r="124" spans="1:23" outlineLevel="3" x14ac:dyDescent="0.3">
      <c r="A124" s="2"/>
      <c r="B124" s="2"/>
      <c r="C124" s="2"/>
      <c r="D124" s="2"/>
      <c r="E124" s="2" t="s">
        <v>112</v>
      </c>
      <c r="F124" s="2"/>
      <c r="G124" s="2"/>
      <c r="H124" s="5">
        <v>18.899999999999999</v>
      </c>
      <c r="I124" s="6"/>
      <c r="J124" s="5">
        <v>50</v>
      </c>
      <c r="K124" s="6"/>
      <c r="L124" s="5">
        <f>ROUND((H124-J124),5)</f>
        <v>-31.1</v>
      </c>
      <c r="M124" s="6"/>
      <c r="N124" s="5">
        <v>55.65</v>
      </c>
      <c r="O124" s="6"/>
      <c r="P124" s="5">
        <v>150</v>
      </c>
      <c r="Q124" s="6"/>
      <c r="R124" s="5">
        <f t="shared" si="6"/>
        <v>-94.35</v>
      </c>
      <c r="S124" s="6"/>
      <c r="T124" s="5">
        <v>100</v>
      </c>
      <c r="U124" s="16" t="s">
        <v>156</v>
      </c>
      <c r="W124" s="16" t="s">
        <v>169</v>
      </c>
    </row>
    <row r="125" spans="1:23" outlineLevel="3" x14ac:dyDescent="0.3">
      <c r="A125" s="2"/>
      <c r="B125" s="2"/>
      <c r="C125" s="2"/>
      <c r="D125" s="2"/>
      <c r="E125" s="2" t="s">
        <v>113</v>
      </c>
      <c r="F125" s="2"/>
      <c r="G125" s="2"/>
      <c r="H125" s="5">
        <v>0</v>
      </c>
      <c r="I125" s="6"/>
      <c r="J125" s="5"/>
      <c r="K125" s="6"/>
      <c r="L125" s="5"/>
      <c r="M125" s="6"/>
      <c r="N125" s="5">
        <v>0</v>
      </c>
      <c r="O125" s="6"/>
      <c r="P125" s="5">
        <v>0</v>
      </c>
      <c r="Q125" s="6"/>
      <c r="R125" s="5">
        <f t="shared" si="6"/>
        <v>0</v>
      </c>
      <c r="S125" s="6"/>
      <c r="T125" s="5">
        <v>0</v>
      </c>
    </row>
    <row r="126" spans="1:23" ht="21.6" outlineLevel="3" x14ac:dyDescent="0.3">
      <c r="A126" s="2"/>
      <c r="B126" s="2"/>
      <c r="C126" s="2"/>
      <c r="D126" s="2"/>
      <c r="E126" s="2" t="s">
        <v>114</v>
      </c>
      <c r="F126" s="2"/>
      <c r="G126" s="2"/>
      <c r="H126" s="5">
        <v>0</v>
      </c>
      <c r="I126" s="6"/>
      <c r="J126" s="5">
        <v>2015</v>
      </c>
      <c r="K126" s="6"/>
      <c r="L126" s="5">
        <f>ROUND((H126-J126),5)</f>
        <v>-2015</v>
      </c>
      <c r="M126" s="6"/>
      <c r="N126" s="5">
        <v>1110.2</v>
      </c>
      <c r="O126" s="6"/>
      <c r="P126" s="5">
        <v>2455</v>
      </c>
      <c r="Q126" s="6"/>
      <c r="R126" s="5">
        <f t="shared" si="6"/>
        <v>-1344.8</v>
      </c>
      <c r="S126" s="6"/>
      <c r="T126" s="5">
        <v>1100</v>
      </c>
      <c r="U126" s="16" t="s">
        <v>156</v>
      </c>
      <c r="W126" s="17" t="s">
        <v>208</v>
      </c>
    </row>
    <row r="127" spans="1:23" ht="15" outlineLevel="3" thickBot="1" x14ac:dyDescent="0.35">
      <c r="A127" s="2"/>
      <c r="B127" s="2"/>
      <c r="C127" s="2"/>
      <c r="D127" s="2"/>
      <c r="E127" s="2" t="s">
        <v>115</v>
      </c>
      <c r="F127" s="2"/>
      <c r="G127" s="2"/>
      <c r="H127" s="7">
        <v>0</v>
      </c>
      <c r="I127" s="6"/>
      <c r="J127" s="7">
        <v>100</v>
      </c>
      <c r="K127" s="6"/>
      <c r="L127" s="7">
        <f>ROUND((H127-J127),5)</f>
        <v>-100</v>
      </c>
      <c r="M127" s="6"/>
      <c r="N127" s="7">
        <v>0</v>
      </c>
      <c r="O127" s="6"/>
      <c r="P127" s="7">
        <v>0</v>
      </c>
      <c r="Q127" s="6"/>
      <c r="R127" s="7">
        <f t="shared" si="6"/>
        <v>0</v>
      </c>
      <c r="S127" s="6"/>
      <c r="T127" s="7">
        <v>0</v>
      </c>
    </row>
    <row r="128" spans="1:23" outlineLevel="2" x14ac:dyDescent="0.3">
      <c r="A128" s="2"/>
      <c r="B128" s="2"/>
      <c r="C128" s="2"/>
      <c r="D128" s="2" t="s">
        <v>116</v>
      </c>
      <c r="E128" s="2"/>
      <c r="F128" s="2"/>
      <c r="G128" s="2"/>
      <c r="H128" s="5">
        <f>ROUND(SUM(H120:H127),5)</f>
        <v>18.899999999999999</v>
      </c>
      <c r="I128" s="6"/>
      <c r="J128" s="5">
        <f>ROUND(SUM(J120:J127),5)</f>
        <v>2165</v>
      </c>
      <c r="K128" s="6"/>
      <c r="L128" s="5">
        <f>ROUND((H128-J128),5)</f>
        <v>-2146.1</v>
      </c>
      <c r="M128" s="6"/>
      <c r="N128" s="5">
        <f>ROUND(SUM(N120:N127),5)</f>
        <v>1165.8499999999999</v>
      </c>
      <c r="O128" s="6"/>
      <c r="P128" s="5">
        <f>ROUND(SUM(P120:P127),5)</f>
        <v>2605</v>
      </c>
      <c r="Q128" s="6"/>
      <c r="R128" s="5">
        <f t="shared" si="6"/>
        <v>-1439.15</v>
      </c>
      <c r="S128" s="6"/>
      <c r="T128" s="5">
        <f>ROUND(SUM(T120:T127),5)</f>
        <v>1200</v>
      </c>
    </row>
    <row r="129" spans="1:23" outlineLevel="3" x14ac:dyDescent="0.3">
      <c r="A129" s="2"/>
      <c r="B129" s="2"/>
      <c r="C129" s="2"/>
      <c r="D129" s="2" t="s">
        <v>117</v>
      </c>
      <c r="E129" s="2"/>
      <c r="F129" s="2"/>
      <c r="G129" s="2"/>
      <c r="H129" s="5"/>
      <c r="I129" s="6"/>
      <c r="J129" s="5"/>
      <c r="K129" s="6"/>
      <c r="L129" s="5"/>
      <c r="M129" s="6"/>
      <c r="N129" s="5"/>
      <c r="O129" s="6"/>
      <c r="P129" s="5"/>
      <c r="Q129" s="6"/>
      <c r="R129" s="5"/>
      <c r="S129" s="6"/>
      <c r="T129" s="5"/>
    </row>
    <row r="130" spans="1:23" outlineLevel="3" x14ac:dyDescent="0.3">
      <c r="A130" s="2"/>
      <c r="B130" s="2"/>
      <c r="C130" s="2"/>
      <c r="D130" s="2"/>
      <c r="E130" s="2" t="s">
        <v>118</v>
      </c>
      <c r="F130" s="2"/>
      <c r="G130" s="2"/>
      <c r="H130" s="5">
        <v>200</v>
      </c>
      <c r="I130" s="6"/>
      <c r="J130" s="5">
        <v>200</v>
      </c>
      <c r="K130" s="6"/>
      <c r="L130" s="5">
        <f>ROUND((H130-J130),5)</f>
        <v>0</v>
      </c>
      <c r="M130" s="6"/>
      <c r="N130" s="5">
        <v>100</v>
      </c>
      <c r="O130" s="6"/>
      <c r="P130" s="5">
        <v>100</v>
      </c>
      <c r="Q130" s="6"/>
      <c r="R130" s="5">
        <f t="shared" ref="R130:R141" si="7">ROUND((N130-P130),5)</f>
        <v>0</v>
      </c>
      <c r="S130" s="6"/>
      <c r="T130" s="26">
        <v>200</v>
      </c>
      <c r="U130" s="16" t="s">
        <v>160</v>
      </c>
      <c r="W130" s="16" t="s">
        <v>161</v>
      </c>
    </row>
    <row r="131" spans="1:23" outlineLevel="3" x14ac:dyDescent="0.3">
      <c r="A131" s="2"/>
      <c r="B131" s="2"/>
      <c r="C131" s="2"/>
      <c r="D131" s="2"/>
      <c r="E131" s="2" t="s">
        <v>119</v>
      </c>
      <c r="F131" s="2"/>
      <c r="G131" s="2"/>
      <c r="H131" s="5">
        <v>0</v>
      </c>
      <c r="I131" s="6"/>
      <c r="J131" s="5">
        <v>75</v>
      </c>
      <c r="K131" s="6"/>
      <c r="L131" s="5">
        <f>ROUND((H131-J131),5)</f>
        <v>-75</v>
      </c>
      <c r="M131" s="6"/>
      <c r="N131" s="5">
        <v>75</v>
      </c>
      <c r="O131" s="6"/>
      <c r="P131" s="5">
        <v>75</v>
      </c>
      <c r="Q131" s="6"/>
      <c r="R131" s="5">
        <f t="shared" si="7"/>
        <v>0</v>
      </c>
      <c r="S131" s="6"/>
      <c r="T131" s="20">
        <v>150</v>
      </c>
      <c r="U131" s="16" t="s">
        <v>157</v>
      </c>
      <c r="W131" s="16" t="s">
        <v>158</v>
      </c>
    </row>
    <row r="132" spans="1:23" hidden="1" outlineLevel="3" x14ac:dyDescent="0.3">
      <c r="A132" s="2"/>
      <c r="B132" s="2"/>
      <c r="C132" s="2"/>
      <c r="D132" s="2"/>
      <c r="E132" s="2" t="s">
        <v>120</v>
      </c>
      <c r="F132" s="2"/>
      <c r="G132" s="2"/>
      <c r="H132" s="5">
        <v>0</v>
      </c>
      <c r="I132" s="6"/>
      <c r="J132" s="5"/>
      <c r="K132" s="6"/>
      <c r="L132" s="5"/>
      <c r="M132" s="6"/>
      <c r="N132" s="5">
        <v>0</v>
      </c>
      <c r="O132" s="6"/>
      <c r="P132" s="5">
        <v>0</v>
      </c>
      <c r="Q132" s="6"/>
      <c r="R132" s="5">
        <f t="shared" si="7"/>
        <v>0</v>
      </c>
      <c r="S132" s="6"/>
      <c r="T132" s="5">
        <v>0</v>
      </c>
    </row>
    <row r="133" spans="1:23" outlineLevel="3" x14ac:dyDescent="0.3">
      <c r="A133" s="2"/>
      <c r="B133" s="2"/>
      <c r="C133" s="2"/>
      <c r="D133" s="2"/>
      <c r="E133" s="2" t="s">
        <v>121</v>
      </c>
      <c r="F133" s="2"/>
      <c r="G133" s="2"/>
      <c r="H133" s="5">
        <v>12.06</v>
      </c>
      <c r="I133" s="6"/>
      <c r="J133" s="5">
        <v>25</v>
      </c>
      <c r="K133" s="6"/>
      <c r="L133" s="5">
        <f t="shared" ref="L133:L139" si="8">ROUND((H133-J133),5)</f>
        <v>-12.94</v>
      </c>
      <c r="M133" s="6"/>
      <c r="N133" s="5">
        <v>0</v>
      </c>
      <c r="O133" s="6"/>
      <c r="P133" s="5">
        <v>25</v>
      </c>
      <c r="Q133" s="6"/>
      <c r="R133" s="5">
        <f t="shared" si="7"/>
        <v>-25</v>
      </c>
      <c r="S133" s="6"/>
      <c r="T133" s="26">
        <v>0</v>
      </c>
      <c r="U133" s="16" t="s">
        <v>153</v>
      </c>
    </row>
    <row r="134" spans="1:23" outlineLevel="3" x14ac:dyDescent="0.3">
      <c r="A134" s="2"/>
      <c r="B134" s="2"/>
      <c r="C134" s="2"/>
      <c r="D134" s="2"/>
      <c r="E134" s="2" t="s">
        <v>122</v>
      </c>
      <c r="F134" s="2"/>
      <c r="G134" s="2"/>
      <c r="H134" s="5">
        <v>2235</v>
      </c>
      <c r="I134" s="6"/>
      <c r="J134" s="5">
        <v>3800</v>
      </c>
      <c r="K134" s="6"/>
      <c r="L134" s="5">
        <f t="shared" si="8"/>
        <v>-1565</v>
      </c>
      <c r="M134" s="6"/>
      <c r="N134" s="5">
        <v>1995</v>
      </c>
      <c r="O134" s="6"/>
      <c r="P134" s="5">
        <v>3800</v>
      </c>
      <c r="Q134" s="6"/>
      <c r="R134" s="5">
        <f t="shared" si="7"/>
        <v>-1805</v>
      </c>
      <c r="S134" s="6"/>
      <c r="T134" s="5">
        <v>3800</v>
      </c>
      <c r="U134" s="16" t="s">
        <v>162</v>
      </c>
      <c r="W134" s="16" t="s">
        <v>163</v>
      </c>
    </row>
    <row r="135" spans="1:23" outlineLevel="3" x14ac:dyDescent="0.3">
      <c r="A135" s="2"/>
      <c r="B135" s="2"/>
      <c r="C135" s="2"/>
      <c r="D135" s="2"/>
      <c r="E135" s="2" t="s">
        <v>196</v>
      </c>
      <c r="F135" s="2"/>
      <c r="G135" s="2"/>
      <c r="H135" s="5">
        <v>1502.12</v>
      </c>
      <c r="I135" s="6"/>
      <c r="J135" s="5">
        <v>3990</v>
      </c>
      <c r="K135" s="6"/>
      <c r="L135" s="5">
        <f t="shared" si="8"/>
        <v>-2487.88</v>
      </c>
      <c r="M135" s="6"/>
      <c r="N135" s="5">
        <v>1654.2</v>
      </c>
      <c r="O135" s="6"/>
      <c r="P135" s="5">
        <v>1500</v>
      </c>
      <c r="Q135" s="6"/>
      <c r="R135" s="5">
        <f t="shared" si="7"/>
        <v>154.19999999999999</v>
      </c>
      <c r="S135" s="6"/>
      <c r="T135" s="19">
        <v>6440</v>
      </c>
      <c r="U135" s="16" t="s">
        <v>144</v>
      </c>
      <c r="W135" s="25" t="s">
        <v>154</v>
      </c>
    </row>
    <row r="136" spans="1:23" outlineLevel="3" x14ac:dyDescent="0.3">
      <c r="A136" s="2"/>
      <c r="B136" s="2"/>
      <c r="C136" s="2"/>
      <c r="D136" s="2"/>
      <c r="E136" s="2" t="s">
        <v>123</v>
      </c>
      <c r="F136" s="2"/>
      <c r="G136" s="2"/>
      <c r="H136" s="5">
        <v>96.38</v>
      </c>
      <c r="I136" s="6"/>
      <c r="J136" s="5">
        <v>100</v>
      </c>
      <c r="K136" s="6"/>
      <c r="L136" s="5">
        <f t="shared" si="8"/>
        <v>-3.62</v>
      </c>
      <c r="M136" s="6"/>
      <c r="N136" s="5">
        <v>0</v>
      </c>
      <c r="O136" s="6"/>
      <c r="P136" s="5">
        <v>100</v>
      </c>
      <c r="Q136" s="6"/>
      <c r="R136" s="5">
        <f t="shared" si="7"/>
        <v>-100</v>
      </c>
      <c r="S136" s="6"/>
      <c r="T136" s="5">
        <v>0</v>
      </c>
    </row>
    <row r="137" spans="1:23" ht="52.2" outlineLevel="3" x14ac:dyDescent="0.3">
      <c r="A137" s="2"/>
      <c r="B137" s="2"/>
      <c r="C137" s="2"/>
      <c r="D137" s="2"/>
      <c r="E137" s="2" t="s">
        <v>124</v>
      </c>
      <c r="F137" s="2"/>
      <c r="G137" s="2"/>
      <c r="H137" s="5">
        <v>2624.53</v>
      </c>
      <c r="I137" s="6"/>
      <c r="J137" s="5">
        <v>2050</v>
      </c>
      <c r="K137" s="6"/>
      <c r="L137" s="5">
        <f t="shared" si="8"/>
        <v>574.53</v>
      </c>
      <c r="M137" s="6"/>
      <c r="N137" s="5">
        <v>922.5</v>
      </c>
      <c r="O137" s="6"/>
      <c r="P137" s="5">
        <v>800</v>
      </c>
      <c r="Q137" s="6"/>
      <c r="R137" s="5">
        <f t="shared" si="7"/>
        <v>122.5</v>
      </c>
      <c r="S137" s="6"/>
      <c r="T137" s="27">
        <v>2950</v>
      </c>
      <c r="U137" s="16" t="s">
        <v>144</v>
      </c>
      <c r="W137" s="17" t="s">
        <v>170</v>
      </c>
    </row>
    <row r="138" spans="1:23" ht="31.8" outlineLevel="3" x14ac:dyDescent="0.3">
      <c r="A138" s="2"/>
      <c r="B138" s="2"/>
      <c r="C138" s="2"/>
      <c r="D138" s="2"/>
      <c r="E138" s="2" t="s">
        <v>125</v>
      </c>
      <c r="F138" s="2"/>
      <c r="G138" s="2"/>
      <c r="H138" s="5">
        <v>2022.48</v>
      </c>
      <c r="I138" s="6"/>
      <c r="J138" s="5">
        <v>1850</v>
      </c>
      <c r="K138" s="6"/>
      <c r="L138" s="5">
        <f t="shared" si="8"/>
        <v>172.48</v>
      </c>
      <c r="M138" s="6"/>
      <c r="N138" s="5">
        <v>2036.52</v>
      </c>
      <c r="O138" s="6"/>
      <c r="P138" s="5">
        <v>2000</v>
      </c>
      <c r="Q138" s="6"/>
      <c r="R138" s="5">
        <v>2000</v>
      </c>
      <c r="S138" s="6"/>
      <c r="T138" s="26">
        <v>2000</v>
      </c>
      <c r="U138" s="16" t="s">
        <v>150</v>
      </c>
      <c r="W138" s="17" t="s">
        <v>149</v>
      </c>
    </row>
    <row r="139" spans="1:23" outlineLevel="3" x14ac:dyDescent="0.3">
      <c r="A139" s="2"/>
      <c r="B139" s="2"/>
      <c r="C139" s="2"/>
      <c r="D139" s="2"/>
      <c r="E139" s="2" t="s">
        <v>18</v>
      </c>
      <c r="F139" s="2"/>
      <c r="G139" s="2"/>
      <c r="H139" s="5">
        <v>0</v>
      </c>
      <c r="I139" s="6"/>
      <c r="J139" s="5">
        <v>2500</v>
      </c>
      <c r="K139" s="6"/>
      <c r="L139" s="5">
        <f t="shared" si="8"/>
        <v>-2500</v>
      </c>
      <c r="M139" s="6"/>
      <c r="N139" s="5">
        <v>0</v>
      </c>
      <c r="O139" s="6"/>
      <c r="P139" s="5">
        <v>0</v>
      </c>
      <c r="Q139" s="6"/>
      <c r="R139" s="5">
        <f t="shared" si="7"/>
        <v>0</v>
      </c>
      <c r="S139" s="6"/>
      <c r="T139" s="5">
        <v>0</v>
      </c>
    </row>
    <row r="140" spans="1:23" ht="15" outlineLevel="3" thickBot="1" x14ac:dyDescent="0.35">
      <c r="A140" s="2"/>
      <c r="B140" s="2"/>
      <c r="C140" s="2"/>
      <c r="D140" s="2"/>
      <c r="E140" s="2" t="s">
        <v>126</v>
      </c>
      <c r="F140" s="2"/>
      <c r="G140" s="2"/>
      <c r="H140" s="7">
        <v>0</v>
      </c>
      <c r="I140" s="6"/>
      <c r="J140" s="7"/>
      <c r="K140" s="6"/>
      <c r="L140" s="7"/>
      <c r="M140" s="6"/>
      <c r="N140" s="7">
        <v>0</v>
      </c>
      <c r="O140" s="6"/>
      <c r="P140" s="7">
        <v>0</v>
      </c>
      <c r="Q140" s="6"/>
      <c r="R140" s="7">
        <f t="shared" si="7"/>
        <v>0</v>
      </c>
      <c r="S140" s="6"/>
      <c r="T140" s="7">
        <v>0</v>
      </c>
    </row>
    <row r="141" spans="1:23" outlineLevel="2" x14ac:dyDescent="0.3">
      <c r="A141" s="2"/>
      <c r="B141" s="2"/>
      <c r="C141" s="2"/>
      <c r="D141" s="2" t="s">
        <v>127</v>
      </c>
      <c r="E141" s="2"/>
      <c r="F141" s="2"/>
      <c r="G141" s="2"/>
      <c r="H141" s="5">
        <f>ROUND(SUM(H129:H140),5)</f>
        <v>8692.57</v>
      </c>
      <c r="I141" s="6"/>
      <c r="J141" s="5">
        <f>ROUND(SUM(J129:J140),5)</f>
        <v>14590</v>
      </c>
      <c r="K141" s="6"/>
      <c r="L141" s="5">
        <f>ROUND((H141-J141),5)</f>
        <v>-5897.43</v>
      </c>
      <c r="M141" s="6"/>
      <c r="N141" s="5">
        <f>ROUND(SUM(N129:N140),5)</f>
        <v>6783.22</v>
      </c>
      <c r="O141" s="6"/>
      <c r="P141" s="5">
        <f>ROUND(SUM(P129:P140),5)</f>
        <v>8400</v>
      </c>
      <c r="Q141" s="6"/>
      <c r="R141" s="5">
        <f t="shared" si="7"/>
        <v>-1616.78</v>
      </c>
      <c r="S141" s="6"/>
      <c r="T141" s="5">
        <f>ROUND(SUM(T129:T140),5)</f>
        <v>15540</v>
      </c>
    </row>
    <row r="142" spans="1:23" outlineLevel="3" x14ac:dyDescent="0.3">
      <c r="A142" s="2"/>
      <c r="B142" s="2"/>
      <c r="C142" s="2"/>
      <c r="D142" s="2" t="s">
        <v>128</v>
      </c>
      <c r="E142" s="2"/>
      <c r="F142" s="2"/>
      <c r="G142" s="2"/>
      <c r="H142" s="5"/>
      <c r="I142" s="6"/>
      <c r="J142" s="5"/>
      <c r="K142" s="6"/>
      <c r="L142" s="5"/>
      <c r="M142" s="6"/>
      <c r="N142" s="5"/>
      <c r="O142" s="6"/>
      <c r="P142" s="5"/>
      <c r="Q142" s="6"/>
      <c r="R142" s="5"/>
      <c r="S142" s="6"/>
      <c r="T142" s="5"/>
    </row>
    <row r="143" spans="1:23" ht="20.399999999999999" outlineLevel="3" x14ac:dyDescent="0.3">
      <c r="A143" s="2"/>
      <c r="B143" s="2"/>
      <c r="C143" s="2"/>
      <c r="D143" s="2"/>
      <c r="E143" s="2" t="s">
        <v>129</v>
      </c>
      <c r="F143" s="2"/>
      <c r="G143" s="2"/>
      <c r="H143" s="5">
        <v>400</v>
      </c>
      <c r="I143" s="6"/>
      <c r="J143" s="5">
        <v>400</v>
      </c>
      <c r="K143" s="6"/>
      <c r="L143" s="5">
        <f t="shared" ref="L143:L148" si="9">ROUND((H143-J143),5)</f>
        <v>0</v>
      </c>
      <c r="M143" s="6"/>
      <c r="N143" s="5">
        <v>500</v>
      </c>
      <c r="O143" s="6"/>
      <c r="P143" s="5">
        <v>500</v>
      </c>
      <c r="Q143" s="6"/>
      <c r="R143" s="5">
        <f t="shared" ref="R143:R151" si="10">ROUND((N143-P143),5)</f>
        <v>0</v>
      </c>
      <c r="S143" s="6"/>
      <c r="T143" s="26">
        <v>500</v>
      </c>
      <c r="U143" s="16" t="s">
        <v>145</v>
      </c>
      <c r="W143" s="18" t="s">
        <v>146</v>
      </c>
    </row>
    <row r="144" spans="1:23" outlineLevel="3" x14ac:dyDescent="0.3">
      <c r="A144" s="2"/>
      <c r="B144" s="2"/>
      <c r="C144" s="2"/>
      <c r="D144" s="2"/>
      <c r="E144" s="2" t="s">
        <v>130</v>
      </c>
      <c r="F144" s="2"/>
      <c r="G144" s="2"/>
      <c r="H144" s="5">
        <v>0</v>
      </c>
      <c r="I144" s="6"/>
      <c r="J144" s="5">
        <v>0</v>
      </c>
      <c r="K144" s="6"/>
      <c r="L144" s="5">
        <f t="shared" si="9"/>
        <v>0</v>
      </c>
      <c r="M144" s="6"/>
      <c r="N144" s="5">
        <v>0</v>
      </c>
      <c r="O144" s="6"/>
      <c r="P144" s="5">
        <v>0</v>
      </c>
      <c r="Q144" s="6"/>
      <c r="R144" s="5">
        <f t="shared" si="10"/>
        <v>0</v>
      </c>
      <c r="S144" s="6"/>
      <c r="T144" s="5">
        <v>0</v>
      </c>
      <c r="W144" s="17"/>
    </row>
    <row r="145" spans="1:23" ht="43.2" outlineLevel="3" x14ac:dyDescent="0.3">
      <c r="A145" s="2"/>
      <c r="B145" s="2"/>
      <c r="C145" s="2"/>
      <c r="D145" s="2"/>
      <c r="E145" s="2" t="s">
        <v>131</v>
      </c>
      <c r="F145" s="2"/>
      <c r="G145" s="2"/>
      <c r="H145" s="5">
        <v>400</v>
      </c>
      <c r="I145" s="6"/>
      <c r="J145" s="5">
        <v>400</v>
      </c>
      <c r="K145" s="6"/>
      <c r="L145" s="5">
        <f t="shared" si="9"/>
        <v>0</v>
      </c>
      <c r="M145" s="6"/>
      <c r="N145" s="5">
        <v>500</v>
      </c>
      <c r="O145" s="6"/>
      <c r="P145" s="5">
        <v>500</v>
      </c>
      <c r="Q145" s="6"/>
      <c r="R145" s="5">
        <f t="shared" si="10"/>
        <v>0</v>
      </c>
      <c r="S145" s="6"/>
      <c r="T145" s="19">
        <v>1300</v>
      </c>
      <c r="U145" s="16" t="s">
        <v>145</v>
      </c>
      <c r="W145" s="17" t="s">
        <v>147</v>
      </c>
    </row>
    <row r="146" spans="1:23" outlineLevel="3" x14ac:dyDescent="0.3">
      <c r="A146" s="2"/>
      <c r="B146" s="2"/>
      <c r="C146" s="2"/>
      <c r="D146" s="2"/>
      <c r="E146" s="2" t="s">
        <v>132</v>
      </c>
      <c r="F146" s="2"/>
      <c r="G146" s="2"/>
      <c r="H146" s="5">
        <v>1500</v>
      </c>
      <c r="I146" s="6"/>
      <c r="J146" s="5">
        <v>2500</v>
      </c>
      <c r="K146" s="6"/>
      <c r="L146" s="5">
        <f t="shared" si="9"/>
        <v>-1000</v>
      </c>
      <c r="M146" s="6"/>
      <c r="N146" s="5">
        <v>2500</v>
      </c>
      <c r="O146" s="6"/>
      <c r="P146" s="5">
        <v>2500</v>
      </c>
      <c r="Q146" s="6"/>
      <c r="R146" s="5">
        <f t="shared" si="10"/>
        <v>0</v>
      </c>
      <c r="S146" s="6"/>
      <c r="T146" s="26">
        <v>2000</v>
      </c>
      <c r="U146" s="16" t="s">
        <v>152</v>
      </c>
      <c r="W146" s="30" t="s">
        <v>213</v>
      </c>
    </row>
    <row r="147" spans="1:23" ht="15" outlineLevel="3" thickBot="1" x14ac:dyDescent="0.35">
      <c r="A147" s="2"/>
      <c r="B147" s="2"/>
      <c r="C147" s="2"/>
      <c r="D147" s="2"/>
      <c r="E147" s="2" t="s">
        <v>151</v>
      </c>
      <c r="F147" s="2"/>
      <c r="G147" s="2"/>
      <c r="H147" s="7">
        <v>500</v>
      </c>
      <c r="I147" s="6"/>
      <c r="J147" s="7">
        <v>500</v>
      </c>
      <c r="K147" s="6"/>
      <c r="L147" s="7">
        <f t="shared" si="9"/>
        <v>0</v>
      </c>
      <c r="M147" s="6"/>
      <c r="N147" s="7">
        <v>1200</v>
      </c>
      <c r="O147" s="6"/>
      <c r="P147" s="7">
        <v>2000</v>
      </c>
      <c r="Q147" s="6"/>
      <c r="R147" s="7">
        <f t="shared" si="10"/>
        <v>-800</v>
      </c>
      <c r="S147" s="6"/>
      <c r="T147" s="7">
        <v>0</v>
      </c>
    </row>
    <row r="148" spans="1:23" outlineLevel="2" x14ac:dyDescent="0.3">
      <c r="A148" s="2"/>
      <c r="B148" s="2"/>
      <c r="C148" s="2"/>
      <c r="D148" s="2" t="s">
        <v>133</v>
      </c>
      <c r="E148" s="2"/>
      <c r="F148" s="2"/>
      <c r="G148" s="2"/>
      <c r="H148" s="5">
        <f>ROUND(SUM(H142:H147),5)</f>
        <v>2800</v>
      </c>
      <c r="I148" s="6"/>
      <c r="J148" s="5">
        <f>ROUND(SUM(J142:J147),5)</f>
        <v>3800</v>
      </c>
      <c r="K148" s="6"/>
      <c r="L148" s="5">
        <f t="shared" si="9"/>
        <v>-1000</v>
      </c>
      <c r="M148" s="6"/>
      <c r="N148" s="5">
        <f>ROUND(SUM(N142:N147),5)</f>
        <v>4700</v>
      </c>
      <c r="O148" s="6"/>
      <c r="P148" s="5">
        <f>ROUND(SUM(P142:P147),5)</f>
        <v>5500</v>
      </c>
      <c r="Q148" s="6"/>
      <c r="R148" s="5">
        <f t="shared" si="10"/>
        <v>-800</v>
      </c>
      <c r="S148" s="6"/>
      <c r="T148" s="5">
        <f>ROUND(SUM(T142:T147),5)</f>
        <v>3800</v>
      </c>
    </row>
    <row r="149" spans="1:23" ht="15" outlineLevel="2" thickBot="1" x14ac:dyDescent="0.35">
      <c r="A149" s="2"/>
      <c r="B149" s="2"/>
      <c r="C149" s="2"/>
      <c r="D149" s="2" t="s">
        <v>134</v>
      </c>
      <c r="E149" s="2"/>
      <c r="F149" s="2"/>
      <c r="G149" s="2"/>
      <c r="H149" s="5">
        <v>0</v>
      </c>
      <c r="I149" s="6"/>
      <c r="J149" s="5"/>
      <c r="K149" s="6"/>
      <c r="L149" s="5"/>
      <c r="M149" s="6"/>
      <c r="N149" s="5">
        <v>0</v>
      </c>
      <c r="O149" s="6"/>
      <c r="P149" s="5">
        <v>0</v>
      </c>
      <c r="Q149" s="6"/>
      <c r="R149" s="5">
        <f t="shared" si="10"/>
        <v>0</v>
      </c>
      <c r="S149" s="6"/>
      <c r="T149" s="5">
        <v>0</v>
      </c>
    </row>
    <row r="150" spans="1:23" ht="15" outlineLevel="1" thickBot="1" x14ac:dyDescent="0.35">
      <c r="A150" s="2"/>
      <c r="B150" s="2"/>
      <c r="C150" s="2" t="s">
        <v>135</v>
      </c>
      <c r="D150" s="2"/>
      <c r="E150" s="2"/>
      <c r="F150" s="2"/>
      <c r="G150" s="2"/>
      <c r="H150" s="9">
        <f>ROUND(H29+H42+H47+H67+H115+H119+H128+H141+SUM(H148:H149),5)</f>
        <v>94778.17</v>
      </c>
      <c r="I150" s="6"/>
      <c r="J150" s="9">
        <f>ROUND(J29+J42+J47+J67+J115+J119+J128+J141+SUM(J148:J149),5)</f>
        <v>108782</v>
      </c>
      <c r="K150" s="6"/>
      <c r="L150" s="9">
        <f>ROUND((H150-J150),5)</f>
        <v>-14003.83</v>
      </c>
      <c r="M150" s="6"/>
      <c r="N150" s="9">
        <f>ROUND(N29+N42+N47+N67+N115+N119+N128+N141+SUM(N148:N149),5)</f>
        <v>92104.22</v>
      </c>
      <c r="O150" s="6"/>
      <c r="P150" s="9">
        <f>ROUND(P29+P42+P47+P67+P115+P119+P128+P141+SUM(P148:P149),5)</f>
        <v>108677</v>
      </c>
      <c r="Q150" s="6"/>
      <c r="R150" s="9">
        <f t="shared" si="10"/>
        <v>-16572.78</v>
      </c>
      <c r="S150" s="6"/>
      <c r="T150" s="9">
        <f>ROUND(T29+T42+T47+T67+T115+T119+T128+T141+SUM(T148:T149),5)</f>
        <v>105885</v>
      </c>
    </row>
    <row r="151" spans="1:23" s="11" customFormat="1" ht="31.2" thickBot="1" x14ac:dyDescent="0.25">
      <c r="A151" s="2" t="s">
        <v>136</v>
      </c>
      <c r="B151" s="2"/>
      <c r="C151" s="2"/>
      <c r="D151" s="2"/>
      <c r="E151" s="2"/>
      <c r="F151" s="2"/>
      <c r="G151" s="2"/>
      <c r="H151" s="10">
        <f>ROUND(H28-H150,5)</f>
        <v>-2651.83</v>
      </c>
      <c r="I151" s="2"/>
      <c r="J151" s="10">
        <f>ROUND(J28-J150,5)</f>
        <v>-18363.580000000002</v>
      </c>
      <c r="K151" s="2"/>
      <c r="L151" s="10">
        <f>ROUND((H151-J151),5)</f>
        <v>15711.75</v>
      </c>
      <c r="M151" s="2"/>
      <c r="N151" s="10">
        <f>ROUND(N28-N150,5)</f>
        <v>-7303.15</v>
      </c>
      <c r="O151" s="2"/>
      <c r="P151" s="10">
        <f>ROUND(P28-P150,5)</f>
        <v>-20567</v>
      </c>
      <c r="Q151" s="2"/>
      <c r="R151" s="10">
        <f t="shared" si="10"/>
        <v>13263.85</v>
      </c>
      <c r="S151" s="2"/>
      <c r="T151" s="10">
        <f>ROUND(T24-T150,5)</f>
        <v>-19105</v>
      </c>
      <c r="W151" s="38" t="s">
        <v>211</v>
      </c>
    </row>
    <row r="152" spans="1:23" ht="15" thickTop="1" x14ac:dyDescent="0.3"/>
    <row r="153" spans="1:23" x14ac:dyDescent="0.3">
      <c r="T153" s="31" t="s">
        <v>209</v>
      </c>
    </row>
    <row r="154" spans="1:23" x14ac:dyDescent="0.3">
      <c r="T154" s="32" t="s">
        <v>210</v>
      </c>
    </row>
    <row r="155" spans="1:23" x14ac:dyDescent="0.3">
      <c r="T155" s="33" t="s">
        <v>212</v>
      </c>
    </row>
  </sheetData>
  <mergeCells count="3">
    <mergeCell ref="H1:L1"/>
    <mergeCell ref="N1:P1"/>
    <mergeCell ref="E44:G44"/>
  </mergeCells>
  <pageMargins left="0.7" right="0.7" top="0.75" bottom="0.75" header="0.1" footer="0.3"/>
  <pageSetup orientation="portrait" horizontalDpi="4294967293" verticalDpi="0" r:id="rId1"/>
  <headerFooter>
    <oddHeader>&amp;L&amp;"Arial,Bold"&amp;8 11:25 PM
&amp;"Arial,Bold"&amp;8 05-02-26
&amp;"Arial,Bold"&amp;8 Accrual Basis&amp;C&amp;"Arial,Bold"&amp;12 Alberta Registered Music Teachers' Association
&amp;"Arial,Bold"&amp;14 Profit &amp;&amp; Loss Budget vs. Actual
&amp;"Arial,Bold"&amp;10 1 April 2024 through 5 February 2026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Sheet1!OLE_LINK1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Alberta Registered Music Teachers' Association</dc:creator>
  <cp:lastModifiedBy>Alberta Registered Music Teachers' Association</cp:lastModifiedBy>
  <dcterms:created xsi:type="dcterms:W3CDTF">2026-02-06T06:25:18Z</dcterms:created>
  <dcterms:modified xsi:type="dcterms:W3CDTF">2026-02-19T18:03:23Z</dcterms:modified>
</cp:coreProperties>
</file>