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e691d8fe76c8986/Documents/Finance/Budgets/ARMTA Budget 2025-2026/"/>
    </mc:Choice>
  </mc:AlternateContent>
  <xr:revisionPtr revIDLastSave="693" documentId="8_{5D59627B-6B39-4F66-9236-4815DFA9C20D}" xr6:coauthVersionLast="47" xr6:coauthVersionMax="47" xr10:uidLastSave="{B3B08315-59CE-4F50-93FB-B19A28BB9333}"/>
  <bookViews>
    <workbookView xWindow="-108" yWindow="-108" windowWidth="23256" windowHeight="12456" xr2:uid="{F01DBE82-D2C3-4D78-A252-106C2BB0B8C3}"/>
  </bookViews>
  <sheets>
    <sheet name="Budget" sheetId="1" r:id="rId1"/>
    <sheet name="CFMTA Delegate Expenses" sheetId="2" r:id="rId2"/>
    <sheet name="AGM Board Travel" sheetId="3" r:id="rId3"/>
  </sheets>
  <definedNames>
    <definedName name="OLE_LINK1" localSheetId="0">Budget!$Y$118</definedName>
    <definedName name="_xlnm.Print_Titles" localSheetId="0">Budget!$A:$G,Budget!$1:$2</definedName>
    <definedName name="QB_COLUMN_290" localSheetId="0" hidden="1">Budget!$N$1</definedName>
    <definedName name="QB_COLUMN_59201" localSheetId="0" hidden="1">Budget!$H$2</definedName>
    <definedName name="QB_COLUMN_59202" localSheetId="0" hidden="1">Budget!$N$2</definedName>
    <definedName name="QB_COLUMN_59300" localSheetId="0" hidden="1">Budget!#REF!</definedName>
    <definedName name="QB_COLUMN_63620" localSheetId="0" hidden="1">Budget!#REF!</definedName>
    <definedName name="QB_COLUMN_63621" localSheetId="0" hidden="1">Budget!$L$2</definedName>
    <definedName name="QB_COLUMN_63622" localSheetId="0" hidden="1">Budget!$R$2</definedName>
    <definedName name="QB_COLUMN_76211" localSheetId="0" hidden="1">Budget!$J$2</definedName>
    <definedName name="QB_COLUMN_76212" localSheetId="0" hidden="1">Budget!$P$2</definedName>
    <definedName name="QB_COLUMN_76310" localSheetId="0" hidden="1">Budget!#REF!</definedName>
    <definedName name="QB_DATA_0" localSheetId="0" hidden="1">Budget!$4:$4,Budget!$5:$5,Budget!$7:$7,Budget!$8:$8,Budget!$10:$10,Budget!$11:$11,Budget!$13:$13,Budget!$14:$14,Budget!$15:$15,Budget!$16:$16,Budget!$17:$17,Budget!$19:$19,Budget!$24:$24,Budget!$25:$25,Budget!$26:$26,Budget!$27:$27</definedName>
    <definedName name="QB_DATA_1" localSheetId="0" hidden="1">Budget!$28:$28,Budget!$29:$29,Budget!$30:$30,Budget!$34:$34,Budget!$35:$35,Budget!$39:$39,Budget!$40:$40,Budget!$41:$41,Budget!$42:$42,Budget!$45:$45,Budget!$46:$46,Budget!$47:$47,Budget!$48:$48,Budget!$50:$50,Budget!$51:$51,Budget!$52:$52</definedName>
    <definedName name="QB_DATA_2" localSheetId="0" hidden="1">Budget!$55:$55,Budget!$56:$56,Budget!$57:$57,Budget!$60:$60,Budget!$61:$61,Budget!$63:$63,Budget!$64:$64,Budget!$66:$66,Budget!$67:$67,Budget!$68:$68,Budget!$72:$72,Budget!$73:$73,Budget!$75:$75,Budget!$77:$77,Budget!$78:$78,Budget!$81:$81</definedName>
    <definedName name="QB_DATA_3" localSheetId="0" hidden="1">Budget!$82:$82,Budget!$85:$85,Budget!$86:$86,Budget!$87:$87,Budget!$90:$90,Budget!$91:$91,Budget!$95:$95,Budget!$98:$98,Budget!$99:$99,Budget!$100:$100,Budget!$101:$101,Budget!$102:$102,Budget!$105:$105,Budget!$106:$106,Budget!$107:$107,Budget!$108:$108</definedName>
    <definedName name="QB_DATA_4" localSheetId="0" hidden="1">Budget!$109:$109,Budget!$110:$110,Budget!$111:$111,Budget!$112:$112,Budget!$113:$113,Budget!$116:$116,Budget!$117:$117,Budget!$118:$118,Budget!$119:$119,Budget!$120:$120</definedName>
    <definedName name="QB_FORMULA_0" localSheetId="0" hidden="1">Budget!$L$4,Budget!$R$4,Budget!#REF!,Budget!#REF!,Budget!#REF!,Budget!$L$5,Budget!$R$5,Budget!#REF!,Budget!#REF!,Budget!#REF!,Budget!$L$7,Budget!#REF!,Budget!#REF!,Budget!#REF!,Budget!$L$8,Budget!$R$8</definedName>
    <definedName name="QB_FORMULA_1" localSheetId="0" hidden="1">Budget!#REF!,Budget!#REF!,Budget!#REF!,Budget!$H$9,Budget!$J$9,Budget!$L$9,Budget!$N$9,Budget!$P$9,Budget!$R$9,Budget!#REF!,Budget!#REF!,Budget!#REF!,Budget!$L$10,Budget!$R$10,Budget!#REF!,Budget!#REF!</definedName>
    <definedName name="QB_FORMULA_10" localSheetId="0" hidden="1">Budget!#REF!,Budget!#REF!,Budget!#REF!,Budget!$L$40,Budget!$R$40,Budget!#REF!,Budget!#REF!,Budget!#REF!,Budget!$L$41,Budget!$R$41,Budget!#REF!,Budget!#REF!,Budget!#REF!,Budget!#REF!,Budget!$H$43,Budget!$J$43</definedName>
    <definedName name="QB_FORMULA_11" localSheetId="0" hidden="1">Budget!$L$43,Budget!$N$43,Budget!$P$43,Budget!$R$43,Budget!#REF!,Budget!#REF!,Budget!#REF!,Budget!$L$45,Budget!#REF!,Budget!#REF!,Budget!#REF!,Budget!$L$46,Budget!#REF!,Budget!#REF!,Budget!#REF!,Budget!$L$47</definedName>
    <definedName name="QB_FORMULA_12" localSheetId="0" hidden="1">Budget!$R$47,Budget!#REF!,Budget!#REF!,Budget!#REF!,Budget!$L$48,Budget!#REF!,Budget!#REF!,Budget!#REF!,Budget!$H$49,Budget!$J$49,Budget!$L$49,Budget!$N$49,Budget!$P$49,Budget!$R$49,Budget!#REF!,Budget!#REF!</definedName>
    <definedName name="QB_FORMULA_13" localSheetId="0" hidden="1">Budget!#REF!,Budget!$L$50,Budget!$R$50,Budget!#REF!,Budget!#REF!,Budget!#REF!,Budget!$L$51,Budget!$R$51,Budget!#REF!,Budget!#REF!,Budget!#REF!,Budget!$L$52,Budget!#REF!,Budget!#REF!,Budget!#REF!,Budget!$H$53</definedName>
    <definedName name="QB_FORMULA_14" localSheetId="0" hidden="1">Budget!$J$53,Budget!$L$53,Budget!$N$53,Budget!$P$53,Budget!$R$53,Budget!#REF!,Budget!#REF!,Budget!#REF!,Budget!$L$55,Budget!#REF!,Budget!#REF!,Budget!#REF!,Budget!$L$56,Budget!$R$56,Budget!#REF!,Budget!#REF!</definedName>
    <definedName name="QB_FORMULA_15" localSheetId="0" hidden="1">Budget!#REF!,Budget!$L$57,Budget!$R$57,Budget!#REF!,Budget!#REF!,Budget!#REF!,Budget!$L$60,Budget!$R$60,Budget!#REF!,Budget!#REF!,Budget!#REF!,Budget!$L$61,Budget!$R$61,Budget!#REF!,Budget!#REF!,Budget!#REF!</definedName>
    <definedName name="QB_FORMULA_16" localSheetId="0" hidden="1">Budget!$H$62,Budget!$J$62,Budget!$L$62,Budget!$N$62,Budget!$P$62,Budget!$R$62,Budget!#REF!,Budget!#REF!,Budget!#REF!,Budget!$L$63,Budget!$R$63,Budget!#REF!,Budget!#REF!,Budget!#REF!,Budget!$L$64,Budget!$R$64</definedName>
    <definedName name="QB_FORMULA_17" localSheetId="0" hidden="1">Budget!#REF!,Budget!#REF!,Budget!#REF!,Budget!$L$66,Budget!$R$66,Budget!#REF!,Budget!#REF!,Budget!#REF!,Budget!$L$67,Budget!$R$67,Budget!#REF!,Budget!#REF!,Budget!#REF!,Budget!$L$68,Budget!$R$68,Budget!#REF!</definedName>
    <definedName name="QB_FORMULA_18" localSheetId="0" hidden="1">Budget!#REF!,Budget!#REF!,Budget!$H$69,Budget!$J$69,Budget!$L$69,Budget!$N$69,Budget!$P$69,Budget!$R$69,Budget!#REF!,Budget!#REF!,Budget!#REF!,Budget!$H$70,Budget!$J$70,Budget!$L$70,Budget!$N$70,Budget!$P$70</definedName>
    <definedName name="QB_FORMULA_19" localSheetId="0" hidden="1">Budget!$R$70,Budget!#REF!,Budget!#REF!,Budget!#REF!,Budget!$L$72,Budget!$R$72,Budget!#REF!,Budget!#REF!,Budget!#REF!,Budget!$L$73,Budget!$R$73,Budget!#REF!,Budget!#REF!,Budget!#REF!,Budget!$H$74,Budget!$J$74</definedName>
    <definedName name="QB_FORMULA_2" localSheetId="0" hidden="1">Budget!#REF!,Budget!$L$11,Budget!$R$11,Budget!#REF!,Budget!#REF!,Budget!#REF!,Budget!$L$13,Budget!$R$13,Budget!#REF!,Budget!#REF!,Budget!#REF!,Budget!$L$14,Budget!$R$14,Budget!#REF!,Budget!#REF!,Budget!#REF!</definedName>
    <definedName name="QB_FORMULA_20" localSheetId="0" hidden="1">Budget!$L$74,Budget!$N$74,Budget!$P$74,Budget!$R$74,Budget!#REF!,Budget!#REF!,Budget!#REF!,Budget!$L$75,Budget!$R$75,Budget!#REF!,Budget!#REF!,Budget!#REF!,Budget!$L$77,Budget!$R$77,Budget!#REF!,Budget!#REF!</definedName>
    <definedName name="QB_FORMULA_21" localSheetId="0" hidden="1">Budget!#REF!,Budget!$L$78,Budget!$R$78,Budget!#REF!,Budget!#REF!,Budget!#REF!,Budget!$H$79,Budget!$J$79,Budget!$L$79,Budget!$N$79,Budget!$P$79,Budget!$R$79,Budget!#REF!,Budget!#REF!,Budget!#REF!,Budget!$L$81</definedName>
    <definedName name="QB_FORMULA_22" localSheetId="0" hidden="1">Budget!$R$81,Budget!#REF!,Budget!#REF!,Budget!#REF!,Budget!$L$82,Budget!#REF!,Budget!#REF!,Budget!#REF!,Budget!$H$83,Budget!$J$83,Budget!$L$83,Budget!$N$83,Budget!$P$83,Budget!$R$83,Budget!#REF!,Budget!#REF!</definedName>
    <definedName name="QB_FORMULA_23" localSheetId="0" hidden="1">Budget!#REF!,Budget!$L$85,Budget!$R$85,Budget!#REF!,Budget!#REF!,Budget!#REF!,Budget!$L$86,Budget!$R$86,Budget!#REF!,Budget!#REF!,Budget!#REF!,Budget!$L$87,Budget!$R$87,Budget!#REF!,Budget!#REF!,Budget!#REF!</definedName>
    <definedName name="QB_FORMULA_24" localSheetId="0" hidden="1">Budget!$H$88,Budget!$J$88,Budget!$L$88,Budget!$N$88,Budget!$P$88,Budget!$R$88,Budget!#REF!,Budget!#REF!,Budget!#REF!,Budget!$L$90,Budget!$R$90,Budget!#REF!,Budget!#REF!,Budget!#REF!,Budget!$L$91,Budget!$R$91</definedName>
    <definedName name="QB_FORMULA_25" localSheetId="0" hidden="1">Budget!#REF!,Budget!#REF!,Budget!#REF!,Budget!$H$92,Budget!$J$92,Budget!$L$92,Budget!$N$92,Budget!$P$92,Budget!$R$92,Budget!#REF!,Budget!#REF!,Budget!#REF!,Budget!$H$93,Budget!$J$93,Budget!$L$93,Budget!$N$93</definedName>
    <definedName name="QB_FORMULA_26" localSheetId="0" hidden="1">Budget!$P$93,Budget!$R$93,Budget!#REF!,Budget!#REF!,Budget!#REF!,Budget!$L$95,Budget!$R$95,Budget!#REF!,Budget!#REF!,Budget!#REF!,Budget!$H$96,Budget!$J$96,Budget!$L$96,Budget!$N$96,Budget!$P$96,Budget!$R$96</definedName>
    <definedName name="QB_FORMULA_27" localSheetId="0" hidden="1">Budget!#REF!,Budget!#REF!,Budget!#REF!,Budget!$L$98,Budget!$R$98,Budget!#REF!,Budget!#REF!,Budget!#REF!,Budget!$L$99,Budget!$R$99,Budget!#REF!,Budget!#REF!,Budget!#REF!,Budget!$L$100,Budget!$R$100,Budget!#REF!</definedName>
    <definedName name="QB_FORMULA_28" localSheetId="0" hidden="1">Budget!#REF!,Budget!#REF!,Budget!$L$101,Budget!$R$101,Budget!#REF!,Budget!#REF!,Budget!#REF!,Budget!$L$102,Budget!$R$102,Budget!#REF!,Budget!#REF!,Budget!#REF!,Budget!$H$103,Budget!$J$103,Budget!$L$103,Budget!$N$103</definedName>
    <definedName name="QB_FORMULA_29" localSheetId="0" hidden="1">Budget!$P$103,Budget!$R$103,Budget!#REF!,Budget!#REF!,Budget!#REF!,Budget!$L$105,Budget!$R$105,Budget!#REF!,Budget!#REF!,Budget!#REF!,Budget!$L$106,Budget!$R$106,Budget!#REF!,Budget!#REF!,Budget!#REF!,Budget!$L$107</definedName>
    <definedName name="QB_FORMULA_3" localSheetId="0" hidden="1">Budget!$L$15,Budget!$R$15,Budget!#REF!,Budget!#REF!,Budget!#REF!,Budget!$L$16,Budget!$R$16,Budget!#REF!,Budget!#REF!,Budget!#REF!,Budget!$L$17,Budget!$R$17,Budget!#REF!,Budget!#REF!,Budget!#REF!,Budget!$H$18</definedName>
    <definedName name="QB_FORMULA_30" localSheetId="0" hidden="1">Budget!$R$107,Budget!#REF!,Budget!#REF!,Budget!#REF!,Budget!$L$108,Budget!$R$108,Budget!#REF!,Budget!#REF!,Budget!#REF!,Budget!$L$109,Budget!$R$109,Budget!#REF!,Budget!#REF!,Budget!#REF!,Budget!$L$110,Budget!$R$110</definedName>
    <definedName name="QB_FORMULA_31" localSheetId="0" hidden="1">Budget!#REF!,Budget!#REF!,Budget!#REF!,Budget!$L$111,Budget!$R$111,Budget!#REF!,Budget!#REF!,Budget!#REF!,Budget!$L$112,Budget!$R$112,Budget!#REF!,Budget!#REF!,Budget!#REF!,Budget!$L$113,Budget!$R$113,Budget!#REF!</definedName>
    <definedName name="QB_FORMULA_32" localSheetId="0" hidden="1">Budget!#REF!,Budget!#REF!,Budget!$H$114,Budget!$J$114,Budget!$L$114,Budget!$N$114,Budget!$P$114,Budget!$R$114,Budget!#REF!,Budget!#REF!,Budget!#REF!,Budget!$L$116,Budget!$R$116,Budget!#REF!,Budget!#REF!,Budget!#REF!</definedName>
    <definedName name="QB_FORMULA_33" localSheetId="0" hidden="1">Budget!$L$117,Budget!$R$117,Budget!#REF!,Budget!#REF!,Budget!#REF!,Budget!$L$118,Budget!$R$118,Budget!#REF!,Budget!#REF!,Budget!#REF!,Budget!$L$119,Budget!$R$119,Budget!#REF!,Budget!#REF!,Budget!#REF!,Budget!$L$120</definedName>
    <definedName name="QB_FORMULA_34" localSheetId="0" hidden="1">Budget!$R$120,Budget!#REF!,Budget!#REF!,Budget!#REF!,Budget!$H$121,Budget!$J$121,Budget!$L$121,Budget!$N$121,Budget!$P$121,Budget!$R$121,Budget!#REF!,Budget!#REF!,Budget!#REF!,Budget!$H$122,Budget!$J$122,Budget!$L$122</definedName>
    <definedName name="QB_FORMULA_35" localSheetId="0" hidden="1">Budget!$N$122,Budget!$P$122,Budget!$R$122,Budget!#REF!,Budget!#REF!,Budget!#REF!,Budget!$H$123,Budget!$J$123,Budget!$L$123,Budget!$N$123,Budget!$P$123,Budget!$R$123,Budget!#REF!,Budget!#REF!,Budget!#REF!</definedName>
    <definedName name="QB_FORMULA_4" localSheetId="0" hidden="1">Budget!$J$18,Budget!$L$18,Budget!$N$18,Budget!$P$18,Budget!$R$18,Budget!#REF!,Budget!#REF!,Budget!#REF!,Budget!$L$19,Budget!$R$19,Budget!#REF!,Budget!#REF!,Budget!#REF!,Budget!$H$20,Budget!$J$20,Budget!$L$20</definedName>
    <definedName name="QB_FORMULA_5" localSheetId="0" hidden="1">Budget!$N$20,Budget!$P$20,Budget!$R$20,Budget!#REF!,Budget!#REF!,Budget!#REF!,Budget!$H$21,Budget!$J$21,Budget!$L$21,Budget!$N$21,Budget!$P$21,Budget!$R$21,Budget!#REF!,Budget!#REF!,Budget!#REF!,Budget!$L$24</definedName>
    <definedName name="QB_FORMULA_6" localSheetId="0" hidden="1">Budget!$R$24,Budget!#REF!,Budget!#REF!,Budget!#REF!,Budget!$L$25,Budget!$R$25,Budget!#REF!,Budget!#REF!,Budget!#REF!,Budget!$L$26,Budget!$R$26,Budget!#REF!,Budget!#REF!,Budget!#REF!,Budget!$L$27,Budget!$R$27</definedName>
    <definedName name="QB_FORMULA_7" localSheetId="0" hidden="1">Budget!#REF!,Budget!#REF!,Budget!#REF!,Budget!$L$28,Budget!$R$28,Budget!#REF!,Budget!#REF!,Budget!#REF!,Budget!$L$29,Budget!$R$29,Budget!#REF!,Budget!#REF!,Budget!#REF!,Budget!$L$30,Budget!$R$30,Budget!#REF!</definedName>
    <definedName name="QB_FORMULA_8" localSheetId="0" hidden="1">Budget!#REF!,Budget!#REF!,Budget!$H$31,Budget!$J$31,Budget!$L$31,Budget!$N$31,Budget!$P$31,Budget!$R$31,Budget!#REF!,Budget!#REF!,Budget!#REF!,Budget!$L$34,Budget!$R$34,Budget!#REF!,Budget!#REF!,Budget!#REF!</definedName>
    <definedName name="QB_FORMULA_9" localSheetId="0" hidden="1">Budget!$L$35,Budget!$R$35,Budget!#REF!,Budget!#REF!,Budget!#REF!,Budget!$H$36,Budget!$J$36,Budget!$L$36,Budget!$N$36,Budget!$P$36,Budget!$R$36,Budget!#REF!,Budget!#REF!,Budget!#REF!,Budget!$L$39,Budget!$R$39</definedName>
    <definedName name="QB_ROW_101240" localSheetId="0" hidden="1">Budget!$E$14</definedName>
    <definedName name="QB_ROW_103260" localSheetId="0" hidden="1">Budget!$G$67</definedName>
    <definedName name="QB_ROW_104260" localSheetId="0" hidden="1">Budget!$G$66</definedName>
    <definedName name="QB_ROW_105250" localSheetId="0" hidden="1">Budget!$F$63</definedName>
    <definedName name="QB_ROW_106240" localSheetId="0" hidden="1">Budget!$E$107</definedName>
    <definedName name="QB_ROW_121230" localSheetId="0" hidden="1">Budget!$D$19</definedName>
    <definedName name="QB_ROW_122240" localSheetId="0" hidden="1">Budget!$E$7</definedName>
    <definedName name="QB_ROW_12230" localSheetId="0" hidden="1">Budget!$D$11</definedName>
    <definedName name="QB_ROW_123030" localSheetId="0" hidden="1">Budget!$D$94</definedName>
    <definedName name="QB_ROW_123330" localSheetId="0" hidden="1">Budget!$D$96</definedName>
    <definedName name="QB_ROW_124240" localSheetId="0" hidden="1">Budget!$E$95</definedName>
    <definedName name="QB_ROW_128240" localSheetId="0" hidden="1">Budget!$E$106</definedName>
    <definedName name="QB_ROW_131240" localSheetId="0" hidden="1">Budget!$E$15</definedName>
    <definedName name="QB_ROW_132240" localSheetId="0" hidden="1">Budget!$E$34</definedName>
    <definedName name="QB_ROW_13230" localSheetId="0" hidden="1">Budget!$D$10</definedName>
    <definedName name="QB_ROW_133240" localSheetId="0" hidden="1">Budget!$E$111</definedName>
    <definedName name="QB_ROW_134240" localSheetId="0" hidden="1">Budget!$E$51</definedName>
    <definedName name="QB_ROW_136240" localSheetId="0" hidden="1">Budget!$E$116</definedName>
    <definedName name="QB_ROW_137240" localSheetId="0" hidden="1">Budget!$E$119</definedName>
    <definedName name="QB_ROW_139240" localSheetId="0" hidden="1">Budget!$E$55</definedName>
    <definedName name="QB_ROW_14030" localSheetId="0" hidden="1">Budget!$D$6</definedName>
    <definedName name="QB_ROW_141240" localSheetId="0" hidden="1">Budget!$E$17</definedName>
    <definedName name="QB_ROW_14240" localSheetId="0" hidden="1">Budget!$E$8</definedName>
    <definedName name="QB_ROW_143240" localSheetId="0" hidden="1">Budget!$E$117</definedName>
    <definedName name="QB_ROW_14330" localSheetId="0" hidden="1">Budget!$D$9</definedName>
    <definedName name="QB_ROW_144240" localSheetId="0" hidden="1">Budget!$E$118</definedName>
    <definedName name="QB_ROW_15230" localSheetId="0" hidden="1">Budget!$D$4</definedName>
    <definedName name="QB_ROW_17030" localSheetId="0" hidden="1">Budget!$D$23</definedName>
    <definedName name="QB_ROW_17330" localSheetId="0" hidden="1">Budget!$D$31</definedName>
    <definedName name="QB_ROW_18240" localSheetId="0" hidden="1">Budget!$E$29</definedName>
    <definedName name="QB_ROW_18301" localSheetId="0" hidden="1">Budget!$A$123</definedName>
    <definedName name="QB_ROW_20022" localSheetId="0" hidden="1">Budget!$C$3</definedName>
    <definedName name="QB_ROW_20240" localSheetId="0" hidden="1">Budget!$E$26</definedName>
    <definedName name="QB_ROW_20322" localSheetId="0" hidden="1">Budget!$C$20</definedName>
    <definedName name="QB_ROW_21022" localSheetId="0" hidden="1">Budget!$C$22</definedName>
    <definedName name="QB_ROW_21240" localSheetId="0" hidden="1">Budget!$E$25</definedName>
    <definedName name="QB_ROW_21322" localSheetId="0" hidden="1">Budget!$C$122</definedName>
    <definedName name="QB_ROW_22240" localSheetId="0" hidden="1">Budget!$E$24</definedName>
    <definedName name="QB_ROW_25240" localSheetId="0" hidden="1">Budget!$E$27</definedName>
    <definedName name="QB_ROW_26240" localSheetId="0" hidden="1">Budget!$E$28</definedName>
    <definedName name="QB_ROW_27030" localSheetId="0" hidden="1">Budget!$D$32</definedName>
    <definedName name="QB_ROW_27240" localSheetId="0" hidden="1">Budget!$E$35</definedName>
    <definedName name="QB_ROW_27330" localSheetId="0" hidden="1">Budget!$D$36</definedName>
    <definedName name="QB_ROW_28030" localSheetId="0" hidden="1">Budget!$D$54</definedName>
    <definedName name="QB_ROW_28330" localSheetId="0" hidden="1">Budget!$D$93</definedName>
    <definedName name="QB_ROW_29240" localSheetId="0" hidden="1">Budget!$E$75</definedName>
    <definedName name="QB_ROW_30250" localSheetId="0" hidden="1">Budget!$F$77</definedName>
    <definedName name="QB_ROW_31250" localSheetId="0" hidden="1">Budget!$F$73</definedName>
    <definedName name="QB_ROW_32250" localSheetId="0" hidden="1">Budget!$F$72</definedName>
    <definedName name="QB_ROW_33250" localSheetId="0" hidden="1">Budget!$F$81</definedName>
    <definedName name="QB_ROW_34250" localSheetId="0" hidden="1">Budget!$F$82</definedName>
    <definedName name="QB_ROW_35240" localSheetId="0" hidden="1">Budget!$E$57</definedName>
    <definedName name="QB_ROW_36240" localSheetId="0" hidden="1">Budget!$E$56</definedName>
    <definedName name="QB_ROW_37040" localSheetId="0" hidden="1">Budget!$E$76</definedName>
    <definedName name="QB_ROW_37250" localSheetId="0" hidden="1">Budget!$F$78</definedName>
    <definedName name="QB_ROW_37340" localSheetId="0" hidden="1">Budget!$E$79</definedName>
    <definedName name="QB_ROW_38040" localSheetId="0" hidden="1">Budget!$E$89</definedName>
    <definedName name="QB_ROW_38340" localSheetId="0" hidden="1">Budget!$E$92</definedName>
    <definedName name="QB_ROW_40250" localSheetId="0" hidden="1">Budget!$F$91</definedName>
    <definedName name="QB_ROW_41250" localSheetId="0" hidden="1">Budget!$F$90</definedName>
    <definedName name="QB_ROW_42040" localSheetId="0" hidden="1">Budget!$E$58</definedName>
    <definedName name="QB_ROW_42340" localSheetId="0" hidden="1">Budget!$E$70</definedName>
    <definedName name="QB_ROW_43250" localSheetId="0" hidden="1">Budget!$F$64</definedName>
    <definedName name="QB_ROW_44050" localSheetId="0" hidden="1">Budget!$F$59</definedName>
    <definedName name="QB_ROW_44260" localSheetId="0" hidden="1">Budget!$G$61</definedName>
    <definedName name="QB_ROW_44350" localSheetId="0" hidden="1">Budget!$F$62</definedName>
    <definedName name="QB_ROW_45040" localSheetId="0" hidden="1">Budget!$E$84</definedName>
    <definedName name="QB_ROW_45340" localSheetId="0" hidden="1">Budget!$E$88</definedName>
    <definedName name="QB_ROW_46250" localSheetId="0" hidden="1">Budget!$F$87</definedName>
    <definedName name="QB_ROW_47250" localSheetId="0" hidden="1">Budget!$F$86</definedName>
    <definedName name="QB_ROW_48250" localSheetId="0" hidden="1">Budget!$F$85</definedName>
    <definedName name="QB_ROW_49030" localSheetId="0" hidden="1">Budget!$D$115</definedName>
    <definedName name="QB_ROW_49240" localSheetId="0" hidden="1">Budget!$E$120</definedName>
    <definedName name="QB_ROW_49330" localSheetId="0" hidden="1">Budget!$D$121</definedName>
    <definedName name="QB_ROW_50030" localSheetId="0" hidden="1">Budget!$D$104</definedName>
    <definedName name="QB_ROW_50330" localSheetId="0" hidden="1">Budget!$D$114</definedName>
    <definedName name="QB_ROW_51240" localSheetId="0" hidden="1">Budget!$E$112</definedName>
    <definedName name="QB_ROW_52240" localSheetId="0" hidden="1">Budget!$E$109</definedName>
    <definedName name="QB_ROW_53240" localSheetId="0" hidden="1">Budget!$E$113</definedName>
    <definedName name="QB_ROW_54240" localSheetId="0" hidden="1">Budget!$E$108</definedName>
    <definedName name="QB_ROW_55240" localSheetId="0" hidden="1">Budget!$E$110</definedName>
    <definedName name="QB_ROW_56240" localSheetId="0" hidden="1">Budget!$E$105</definedName>
    <definedName name="QB_ROW_57030" localSheetId="0" hidden="1">Budget!$D$12</definedName>
    <definedName name="QB_ROW_57330" localSheetId="0" hidden="1">Budget!$D$18</definedName>
    <definedName name="QB_ROW_58240" localSheetId="0" hidden="1">Budget!$E$16</definedName>
    <definedName name="QB_ROW_59030" localSheetId="0" hidden="1">Budget!$D$37</definedName>
    <definedName name="QB_ROW_59330" localSheetId="0" hidden="1">Budget!$D$53</definedName>
    <definedName name="QB_ROW_60240" localSheetId="0" hidden="1">Budget!$E$50</definedName>
    <definedName name="QB_ROW_61250" localSheetId="0" hidden="1">Budget!$F$48</definedName>
    <definedName name="QB_ROW_62250" localSheetId="0" hidden="1">Budget!$F$46</definedName>
    <definedName name="QB_ROW_63250" localSheetId="0" hidden="1">Budget!$F$47</definedName>
    <definedName name="QB_ROW_64240" localSheetId="0" hidden="1">Budget!$E$52</definedName>
    <definedName name="QB_ROW_65250" localSheetId="0" hidden="1">Budget!$F$45</definedName>
    <definedName name="QB_ROW_67250" localSheetId="0" hidden="1">Budget!$F$41</definedName>
    <definedName name="QB_ROW_68250" localSheetId="0" hidden="1">Budget!$F$39</definedName>
    <definedName name="QB_ROW_69250" localSheetId="0" hidden="1">Budget!$F$40</definedName>
    <definedName name="QB_ROW_70030" localSheetId="0" hidden="1">Budget!$D$97</definedName>
    <definedName name="QB_ROW_70240" localSheetId="0" hidden="1">Budget!$E$102</definedName>
    <definedName name="QB_ROW_70330" localSheetId="0" hidden="1">Budget!$D$103</definedName>
    <definedName name="QB_ROW_71240" localSheetId="0" hidden="1">Budget!$E$100</definedName>
    <definedName name="QB_ROW_73240" localSheetId="0" hidden="1">Budget!$E$99</definedName>
    <definedName name="QB_ROW_74240" localSheetId="0" hidden="1">Budget!$E$101</definedName>
    <definedName name="QB_ROW_76240" localSheetId="0" hidden="1">Budget!$E$98</definedName>
    <definedName name="QB_ROW_79040" localSheetId="0" hidden="1">Budget!$E$71</definedName>
    <definedName name="QB_ROW_79340" localSheetId="0" hidden="1">Budget!$E$74</definedName>
    <definedName name="QB_ROW_80040" localSheetId="0" hidden="1">Budget!$E$80</definedName>
    <definedName name="QB_ROW_80340" localSheetId="0" hidden="1">Budget!$E$83</definedName>
    <definedName name="QB_ROW_81240" localSheetId="0" hidden="1">Budget!$E$13</definedName>
    <definedName name="QB_ROW_85040" localSheetId="0" hidden="1">Budget!$E$38</definedName>
    <definedName name="QB_ROW_85250" localSheetId="0" hidden="1">Budget!$F$42</definedName>
    <definedName name="QB_ROW_85340" localSheetId="0" hidden="1">Budget!$E$43</definedName>
    <definedName name="QB_ROW_86040" localSheetId="0" hidden="1">Budget!$E$44</definedName>
    <definedName name="QB_ROW_86311" localSheetId="0" hidden="1">Budget!$B$21</definedName>
    <definedName name="QB_ROW_86340" localSheetId="0" hidden="1">Budget!$E$49</definedName>
    <definedName name="QB_ROW_89260" localSheetId="0" hidden="1">Budget!$G$60</definedName>
    <definedName name="QB_ROW_90050" localSheetId="0" hidden="1">Budget!$F$65</definedName>
    <definedName name="QB_ROW_90260" localSheetId="0" hidden="1">Budget!$G$68</definedName>
    <definedName name="QB_ROW_90350" localSheetId="0" hidden="1">Budget!$F$69</definedName>
    <definedName name="QB_ROW_91230" localSheetId="0" hidden="1">Budget!$D$5</definedName>
    <definedName name="QB_ROW_94240" localSheetId="0" hidden="1">Budget!$E$30</definedName>
    <definedName name="QBCANSUPPORTUPDATE" localSheetId="0">TRUE</definedName>
    <definedName name="QBCOMPANYFILENAME" localSheetId="0">"C:\Users\Public\Documents\Intuit\QuickBooks\Company Files\ARMTA.07 21.2022.QBW"</definedName>
    <definedName name="QBENDDATE" localSheetId="0">20250331</definedName>
    <definedName name="QBHEADERSONSCREEN" localSheetId="0">FALSE</definedName>
    <definedName name="QBMETADATASIZE" localSheetId="0">5931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"25e502af6b6d42f78d0dd6d810b98bb7"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7</definedName>
    <definedName name="QBSTARTDATE" localSheetId="0">20230401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4" i="1" l="1"/>
  <c r="T70" i="1"/>
  <c r="T93" i="1" s="1"/>
  <c r="T53" i="1"/>
  <c r="T79" i="1"/>
  <c r="T121" i="1"/>
  <c r="T103" i="1"/>
  <c r="T96" i="1"/>
  <c r="T92" i="1"/>
  <c r="T88" i="1"/>
  <c r="T83" i="1"/>
  <c r="T74" i="1"/>
  <c r="T69" i="1"/>
  <c r="P69" i="1"/>
  <c r="T62" i="1"/>
  <c r="T43" i="1"/>
  <c r="T36" i="1"/>
  <c r="T31" i="1"/>
  <c r="T49" i="1"/>
  <c r="E26" i="3"/>
  <c r="E22" i="3"/>
  <c r="E21" i="3"/>
  <c r="E20" i="3"/>
  <c r="E25" i="3"/>
  <c r="E10" i="3"/>
  <c r="E16" i="3" s="1"/>
  <c r="T122" i="1" l="1"/>
  <c r="E27" i="3"/>
  <c r="E28" i="3" s="1"/>
  <c r="D7" i="2" l="1"/>
  <c r="C7" i="2"/>
  <c r="T18" i="1"/>
  <c r="T20" i="1" s="1"/>
  <c r="N18" i="1"/>
  <c r="R18" i="1" s="1"/>
  <c r="T9" i="1"/>
  <c r="P9" i="1"/>
  <c r="R9" i="1"/>
  <c r="N36" i="1"/>
  <c r="P121" i="1"/>
  <c r="N121" i="1"/>
  <c r="R121" i="1" s="1"/>
  <c r="J121" i="1"/>
  <c r="H121" i="1"/>
  <c r="L121" i="1" s="1"/>
  <c r="R120" i="1"/>
  <c r="L120" i="1"/>
  <c r="R119" i="1"/>
  <c r="L119" i="1"/>
  <c r="R118" i="1"/>
  <c r="L118" i="1"/>
  <c r="R117" i="1"/>
  <c r="L117" i="1"/>
  <c r="R116" i="1"/>
  <c r="L116" i="1"/>
  <c r="P114" i="1"/>
  <c r="N114" i="1"/>
  <c r="J114" i="1"/>
  <c r="H114" i="1"/>
  <c r="L114" i="1" s="1"/>
  <c r="R113" i="1"/>
  <c r="L113" i="1"/>
  <c r="R112" i="1"/>
  <c r="L112" i="1"/>
  <c r="R111" i="1"/>
  <c r="L111" i="1"/>
  <c r="R110" i="1"/>
  <c r="L110" i="1"/>
  <c r="R109" i="1"/>
  <c r="L109" i="1"/>
  <c r="R108" i="1"/>
  <c r="L108" i="1"/>
  <c r="R107" i="1"/>
  <c r="L107" i="1"/>
  <c r="R106" i="1"/>
  <c r="L106" i="1"/>
  <c r="R105" i="1"/>
  <c r="L105" i="1"/>
  <c r="P103" i="1"/>
  <c r="N103" i="1"/>
  <c r="J103" i="1"/>
  <c r="H103" i="1"/>
  <c r="R102" i="1"/>
  <c r="L102" i="1"/>
  <c r="R101" i="1"/>
  <c r="L101" i="1"/>
  <c r="R100" i="1"/>
  <c r="L100" i="1"/>
  <c r="R99" i="1"/>
  <c r="L99" i="1"/>
  <c r="R98" i="1"/>
  <c r="L98" i="1"/>
  <c r="P96" i="1"/>
  <c r="N96" i="1"/>
  <c r="R96" i="1" s="1"/>
  <c r="J96" i="1"/>
  <c r="H96" i="1"/>
  <c r="L96" i="1" s="1"/>
  <c r="R95" i="1"/>
  <c r="L95" i="1"/>
  <c r="P92" i="1"/>
  <c r="N92" i="1"/>
  <c r="R92" i="1" s="1"/>
  <c r="J92" i="1"/>
  <c r="H92" i="1"/>
  <c r="R91" i="1"/>
  <c r="L91" i="1"/>
  <c r="R90" i="1"/>
  <c r="L90" i="1"/>
  <c r="P88" i="1"/>
  <c r="N88" i="1"/>
  <c r="R88" i="1" s="1"/>
  <c r="J88" i="1"/>
  <c r="H88" i="1"/>
  <c r="R87" i="1"/>
  <c r="L87" i="1"/>
  <c r="R86" i="1"/>
  <c r="L86" i="1"/>
  <c r="R85" i="1"/>
  <c r="L85" i="1"/>
  <c r="P83" i="1"/>
  <c r="N83" i="1"/>
  <c r="J83" i="1"/>
  <c r="H83" i="1"/>
  <c r="L82" i="1"/>
  <c r="R81" i="1"/>
  <c r="L81" i="1"/>
  <c r="P79" i="1"/>
  <c r="N79" i="1"/>
  <c r="J79" i="1"/>
  <c r="H79" i="1"/>
  <c r="R78" i="1"/>
  <c r="L78" i="1"/>
  <c r="R77" i="1"/>
  <c r="L77" i="1"/>
  <c r="R75" i="1"/>
  <c r="L75" i="1"/>
  <c r="P74" i="1"/>
  <c r="N74" i="1"/>
  <c r="J74" i="1"/>
  <c r="H74" i="1"/>
  <c r="L74" i="1" s="1"/>
  <c r="R73" i="1"/>
  <c r="L73" i="1"/>
  <c r="R72" i="1"/>
  <c r="L72" i="1"/>
  <c r="N69" i="1"/>
  <c r="J69" i="1"/>
  <c r="H69" i="1"/>
  <c r="L69" i="1" s="1"/>
  <c r="R68" i="1"/>
  <c r="L68" i="1"/>
  <c r="R67" i="1"/>
  <c r="L67" i="1"/>
  <c r="R66" i="1"/>
  <c r="L66" i="1"/>
  <c r="R64" i="1"/>
  <c r="L64" i="1"/>
  <c r="R63" i="1"/>
  <c r="L63" i="1"/>
  <c r="P62" i="1"/>
  <c r="N62" i="1"/>
  <c r="J62" i="1"/>
  <c r="H62" i="1"/>
  <c r="R61" i="1"/>
  <c r="L61" i="1"/>
  <c r="R60" i="1"/>
  <c r="L60" i="1"/>
  <c r="R57" i="1"/>
  <c r="L57" i="1"/>
  <c r="R56" i="1"/>
  <c r="L56" i="1"/>
  <c r="L55" i="1"/>
  <c r="L52" i="1"/>
  <c r="R51" i="1"/>
  <c r="L51" i="1"/>
  <c r="R50" i="1"/>
  <c r="L50" i="1"/>
  <c r="P49" i="1"/>
  <c r="N49" i="1"/>
  <c r="J49" i="1"/>
  <c r="H49" i="1"/>
  <c r="L48" i="1"/>
  <c r="R47" i="1"/>
  <c r="L47" i="1"/>
  <c r="L46" i="1"/>
  <c r="L45" i="1"/>
  <c r="P43" i="1"/>
  <c r="P53" i="1" s="1"/>
  <c r="N43" i="1"/>
  <c r="N53" i="1" s="1"/>
  <c r="R53" i="1" s="1"/>
  <c r="J43" i="1"/>
  <c r="H43" i="1"/>
  <c r="R41" i="1"/>
  <c r="L41" i="1"/>
  <c r="R40" i="1"/>
  <c r="L40" i="1"/>
  <c r="R39" i="1"/>
  <c r="L39" i="1"/>
  <c r="P36" i="1"/>
  <c r="J36" i="1"/>
  <c r="H36" i="1"/>
  <c r="R35" i="1"/>
  <c r="L35" i="1"/>
  <c r="R34" i="1"/>
  <c r="L34" i="1"/>
  <c r="P31" i="1"/>
  <c r="N31" i="1"/>
  <c r="J31" i="1"/>
  <c r="H31" i="1"/>
  <c r="R30" i="1"/>
  <c r="L30" i="1"/>
  <c r="R29" i="1"/>
  <c r="L29" i="1"/>
  <c r="R28" i="1"/>
  <c r="L28" i="1"/>
  <c r="R27" i="1"/>
  <c r="L27" i="1"/>
  <c r="R26" i="1"/>
  <c r="L26" i="1"/>
  <c r="R25" i="1"/>
  <c r="L25" i="1"/>
  <c r="R24" i="1"/>
  <c r="L24" i="1"/>
  <c r="R19" i="1"/>
  <c r="L19" i="1"/>
  <c r="P18" i="1"/>
  <c r="J18" i="1"/>
  <c r="H18" i="1"/>
  <c r="R17" i="1"/>
  <c r="L17" i="1"/>
  <c r="R16" i="1"/>
  <c r="L16" i="1"/>
  <c r="R15" i="1"/>
  <c r="L15" i="1"/>
  <c r="R14" i="1"/>
  <c r="L14" i="1"/>
  <c r="R13" i="1"/>
  <c r="L13" i="1"/>
  <c r="R11" i="1"/>
  <c r="L11" i="1"/>
  <c r="R10" i="1"/>
  <c r="L10" i="1"/>
  <c r="N9" i="1"/>
  <c r="J9" i="1"/>
  <c r="H9" i="1"/>
  <c r="R8" i="1"/>
  <c r="L8" i="1"/>
  <c r="L7" i="1"/>
  <c r="R5" i="1"/>
  <c r="L5" i="1"/>
  <c r="R4" i="1"/>
  <c r="L4" i="1"/>
  <c r="T21" i="1" l="1"/>
  <c r="T123" i="1" s="1"/>
  <c r="D9" i="2"/>
  <c r="R49" i="1"/>
  <c r="L62" i="1"/>
  <c r="L79" i="1"/>
  <c r="L36" i="1"/>
  <c r="R36" i="1"/>
  <c r="H53" i="1"/>
  <c r="R114" i="1"/>
  <c r="L43" i="1"/>
  <c r="L83" i="1"/>
  <c r="H20" i="1"/>
  <c r="H21" i="1" s="1"/>
  <c r="L18" i="1"/>
  <c r="R103" i="1"/>
  <c r="P20" i="1"/>
  <c r="P21" i="1" s="1"/>
  <c r="J70" i="1"/>
  <c r="J93" i="1" s="1"/>
  <c r="N70" i="1"/>
  <c r="N20" i="1"/>
  <c r="N21" i="1" s="1"/>
  <c r="L103" i="1"/>
  <c r="L92" i="1"/>
  <c r="R69" i="1"/>
  <c r="R62" i="1"/>
  <c r="H70" i="1"/>
  <c r="H93" i="1" s="1"/>
  <c r="R74" i="1"/>
  <c r="R83" i="1"/>
  <c r="L88" i="1"/>
  <c r="L31" i="1"/>
  <c r="R43" i="1"/>
  <c r="L49" i="1"/>
  <c r="L9" i="1"/>
  <c r="R79" i="1"/>
  <c r="R31" i="1"/>
  <c r="J53" i="1"/>
  <c r="L53" i="1" s="1"/>
  <c r="P70" i="1"/>
  <c r="P93" i="1" s="1"/>
  <c r="J20" i="1"/>
  <c r="J21" i="1" s="1"/>
  <c r="N93" i="1" l="1"/>
  <c r="N122" i="1" s="1"/>
  <c r="N123" i="1" s="1"/>
  <c r="R21" i="1"/>
  <c r="H122" i="1"/>
  <c r="L93" i="1"/>
  <c r="R20" i="1"/>
  <c r="J122" i="1"/>
  <c r="J123" i="1" s="1"/>
  <c r="L70" i="1"/>
  <c r="L21" i="1"/>
  <c r="L20" i="1"/>
  <c r="P122" i="1"/>
  <c r="P123" i="1" s="1"/>
  <c r="R70" i="1"/>
  <c r="H123" i="1" l="1"/>
  <c r="L123" i="1" s="1"/>
  <c r="L122" i="1"/>
  <c r="R93" i="1"/>
  <c r="R123" i="1"/>
  <c r="R122" i="1"/>
</calcChain>
</file>

<file path=xl/sharedStrings.xml><?xml version="1.0" encoding="utf-8"?>
<sst xmlns="http://schemas.openxmlformats.org/spreadsheetml/2006/main" count="287" uniqueCount="220">
  <si>
    <t>Apr '23 - Mar 24</t>
  </si>
  <si>
    <t>Budget</t>
  </si>
  <si>
    <t>$ Over Budget</t>
  </si>
  <si>
    <t>Apr '24 - Mar 25</t>
  </si>
  <si>
    <t>Income</t>
  </si>
  <si>
    <t>Donations</t>
  </si>
  <si>
    <t>Donations of Gifts in Kind</t>
  </si>
  <si>
    <t>Donations - Other</t>
  </si>
  <si>
    <t>Total Donations</t>
  </si>
  <si>
    <t>Projects Income</t>
  </si>
  <si>
    <t>CFMTA Student Composer Comp.</t>
  </si>
  <si>
    <t>Piano Competition</t>
  </si>
  <si>
    <t>Vocal Competition</t>
  </si>
  <si>
    <t>Website Hosting Income</t>
  </si>
  <si>
    <t>Total Projects Income</t>
  </si>
  <si>
    <t>Total Income</t>
  </si>
  <si>
    <t>Gross Profit</t>
  </si>
  <si>
    <t>Expense</t>
  </si>
  <si>
    <t>Administration</t>
  </si>
  <si>
    <t>Administrator Contract</t>
  </si>
  <si>
    <t>Bank &amp; Service Fees</t>
  </si>
  <si>
    <t>Cell Phone</t>
  </si>
  <si>
    <t>Computer Expenses</t>
  </si>
  <si>
    <t>Mileage</t>
  </si>
  <si>
    <t>Office Supplies</t>
  </si>
  <si>
    <t>Rent</t>
  </si>
  <si>
    <t>Total Administration</t>
  </si>
  <si>
    <t>Advertising &amp; Publicity</t>
  </si>
  <si>
    <t>Social Media</t>
  </si>
  <si>
    <t>Advertising &amp; Publicity - Other</t>
  </si>
  <si>
    <t>Total Advertising &amp; Publicity</t>
  </si>
  <si>
    <t>Board Expenses</t>
  </si>
  <si>
    <t>AGM Expenses</t>
  </si>
  <si>
    <t>Hotels</t>
  </si>
  <si>
    <t>Meals</t>
  </si>
  <si>
    <t>Travel</t>
  </si>
  <si>
    <t>AGM Expenses - Other</t>
  </si>
  <si>
    <t>Total AGM Expenses</t>
  </si>
  <si>
    <t>Board Meetings Travel &amp; Meals</t>
  </si>
  <si>
    <t>Catering</t>
  </si>
  <si>
    <t>Total Board Meetings Travel &amp; Meals</t>
  </si>
  <si>
    <t>Directors Insurance</t>
  </si>
  <si>
    <t>Meeting Room Rental</t>
  </si>
  <si>
    <t>Total Board Expenses</t>
  </si>
  <si>
    <t>Member services</t>
  </si>
  <si>
    <t>CFMTA Delegate Expenses</t>
  </si>
  <si>
    <t>CFMTA Dues</t>
  </si>
  <si>
    <t>Conference/AGM</t>
  </si>
  <si>
    <t>Meal payments</t>
  </si>
  <si>
    <t>Catering - Other</t>
  </si>
  <si>
    <t>Total Catering</t>
  </si>
  <si>
    <t>Conference Registrations</t>
  </si>
  <si>
    <t>Printing, Postage, and Supplies</t>
  </si>
  <si>
    <t>Sessions &amp; Seminars</t>
  </si>
  <si>
    <t>Clinician Travel Expenses</t>
  </si>
  <si>
    <t>Session Honorariums</t>
  </si>
  <si>
    <t>Sessions &amp; Seminars - Other</t>
  </si>
  <si>
    <t>Total Sessions &amp; Seminars</t>
  </si>
  <si>
    <t>Total Conference/AGM</t>
  </si>
  <si>
    <t>Directory</t>
  </si>
  <si>
    <t>Directory Postage</t>
  </si>
  <si>
    <t>Directory Printing</t>
  </si>
  <si>
    <t>Total Directory</t>
  </si>
  <si>
    <t>Honoraria &amp; Gifts</t>
  </si>
  <si>
    <t>Insurance</t>
  </si>
  <si>
    <t>Members Insurance Postage</t>
  </si>
  <si>
    <t>Insurance - Other</t>
  </si>
  <si>
    <t>Total Insurance</t>
  </si>
  <si>
    <t>Membership Renewals</t>
  </si>
  <si>
    <t>Membership Renewals Postage</t>
  </si>
  <si>
    <t>Membership Renewals Printing</t>
  </si>
  <si>
    <t>Total Membership Renewals</t>
  </si>
  <si>
    <t>Tempo</t>
  </si>
  <si>
    <t>Editor Honorarium</t>
  </si>
  <si>
    <t>Postage</t>
  </si>
  <si>
    <t>Printing</t>
  </si>
  <si>
    <t>Total Tempo</t>
  </si>
  <si>
    <t>Website and Database</t>
  </si>
  <si>
    <t>Webmaster Contract</t>
  </si>
  <si>
    <t>Website Hosting</t>
  </si>
  <si>
    <t>Total Website and Database</t>
  </si>
  <si>
    <t>Total Member services</t>
  </si>
  <si>
    <t>Partnerships</t>
  </si>
  <si>
    <t>CASSA Musical Arts</t>
  </si>
  <si>
    <t>Total Partnerships</t>
  </si>
  <si>
    <t>President's Expenses</t>
  </si>
  <si>
    <t>CFMTA President Visit</t>
  </si>
  <si>
    <t>General</t>
  </si>
  <si>
    <t>Visits to Branches</t>
  </si>
  <si>
    <t>President's Expenses - Other</t>
  </si>
  <si>
    <t>Total President's Expenses</t>
  </si>
  <si>
    <t>Projects</t>
  </si>
  <si>
    <t>ARMTA Recognition Fund Donation</t>
  </si>
  <si>
    <t>Collegiate Chapters</t>
  </si>
  <si>
    <t>Community Service Certificates</t>
  </si>
  <si>
    <t>Continuing Ed./Travelling Work.</t>
  </si>
  <si>
    <t>Recognition Fund Postage</t>
  </si>
  <si>
    <t>Strings Competition</t>
  </si>
  <si>
    <t>Student Composer Competition</t>
  </si>
  <si>
    <t>Total Projects</t>
  </si>
  <si>
    <t>Scholarships</t>
  </si>
  <si>
    <t>Alberta Music Festival Assoc.</t>
  </si>
  <si>
    <t>Canada Music Center (CMC)</t>
  </si>
  <si>
    <t>Canada West Performing Arts</t>
  </si>
  <si>
    <t>Scholarships - Other</t>
  </si>
  <si>
    <t>Total Scholarships</t>
  </si>
  <si>
    <t>Total Expense</t>
  </si>
  <si>
    <t>Net Income</t>
  </si>
  <si>
    <t xml:space="preserve">2023-2024 </t>
  </si>
  <si>
    <t xml:space="preserve">2024-2025 </t>
  </si>
  <si>
    <t>Requested</t>
  </si>
  <si>
    <t>Requested by</t>
  </si>
  <si>
    <t>FINAL BUDGET</t>
  </si>
  <si>
    <t>Notes</t>
  </si>
  <si>
    <t>2025-2026 BUDGET</t>
  </si>
  <si>
    <t>Average of last two years</t>
  </si>
  <si>
    <t>Same as income last year</t>
  </si>
  <si>
    <t>Same</t>
  </si>
  <si>
    <t>Social Media Honourarium</t>
  </si>
  <si>
    <t>Postage increasing from 2.09 to 2.64 for oversized letters</t>
  </si>
  <si>
    <t>Stamps increasing from .99 to 1.24</t>
  </si>
  <si>
    <t>Rose He</t>
  </si>
  <si>
    <t>Carolyn Garritano</t>
  </si>
  <si>
    <t>Marlaine Osgood</t>
  </si>
  <si>
    <t xml:space="preserve">GIC's invested at same amount as last year. Another $500 in interest will be issued on Feb. 27th. </t>
  </si>
  <si>
    <t>Christine Rogers</t>
  </si>
  <si>
    <t>Rosemarie Horne</t>
  </si>
  <si>
    <t>Request from Rosemarie Horne to increase by 5% Total: $15120</t>
  </si>
  <si>
    <t xml:space="preserve">Most of the fees come in at the end of the year with memberships.March 2024 actuals </t>
  </si>
  <si>
    <t>Karen Gerelus</t>
  </si>
  <si>
    <t>Social Media paid ads</t>
  </si>
  <si>
    <t>Susan Henley</t>
  </si>
  <si>
    <t>AGM in Red Deer? End of October or beginning of November</t>
  </si>
  <si>
    <t>Delegate 1 (Edmonton)</t>
  </si>
  <si>
    <t>Conference Fees</t>
  </si>
  <si>
    <t>Conference pass</t>
  </si>
  <si>
    <t>Hotel</t>
  </si>
  <si>
    <t>paid by CFMTA</t>
  </si>
  <si>
    <t>GRAND TOTAL</t>
  </si>
  <si>
    <r>
      <t>ARMTA expects CFMTA 1</t>
    </r>
    <r>
      <rPr>
        <vertAlign val="superscript"/>
        <sz val="11"/>
        <color theme="1"/>
        <rFont val="Arial"/>
        <family val="2"/>
      </rPr>
      <t>st</t>
    </r>
    <r>
      <rPr>
        <sz val="11"/>
        <color theme="1"/>
        <rFont val="Arial"/>
        <family val="2"/>
      </rPr>
      <t xml:space="preserve"> delegates to attend CFMTA conference. ARMTA will pay the conference fee plus 3 additional nights of accommodation (based on shared accommodation at the conference hotel rate) and meals ($50/day per diem) for the 1</t>
    </r>
    <r>
      <rPr>
        <vertAlign val="superscript"/>
        <sz val="11"/>
        <color theme="1"/>
        <rFont val="Arial"/>
        <family val="2"/>
      </rPr>
      <t>st</t>
    </r>
    <r>
      <rPr>
        <sz val="11"/>
        <color theme="1"/>
        <rFont val="Arial"/>
        <family val="2"/>
      </rPr>
      <t xml:space="preserve"> delegate. ARMTA will ask the home branch (if Edmonton or Calgary) of the second delegate to pay the conference fee. Provincial will provide 3 additional nights of accommodation (based on shared accommodation at the conference hotel rate) and meals ($50/day per diem) for the 2</t>
    </r>
    <r>
      <rPr>
        <vertAlign val="superscript"/>
        <sz val="11"/>
        <color theme="1"/>
        <rFont val="Arial"/>
        <family val="2"/>
      </rPr>
      <t>nd</t>
    </r>
    <r>
      <rPr>
        <sz val="11"/>
        <color theme="1"/>
        <rFont val="Arial"/>
        <family val="2"/>
      </rPr>
      <t xml:space="preserve"> delegate. If the delegate is from a small branch, provincial will pay the conference fee plus 3 additional nights of accommodation (based on shared accommodation) and meals ($50/day per diem) for the 1</t>
    </r>
    <r>
      <rPr>
        <vertAlign val="superscript"/>
        <sz val="11"/>
        <color theme="1"/>
        <rFont val="Arial"/>
        <family val="2"/>
      </rPr>
      <t>st</t>
    </r>
    <r>
      <rPr>
        <sz val="11"/>
        <color theme="1"/>
        <rFont val="Arial"/>
        <family val="2"/>
      </rPr>
      <t xml:space="preserve"> delegate.</t>
    </r>
  </si>
  <si>
    <t>Delegate 2 (Red Deer)</t>
  </si>
  <si>
    <t>3 nights @ $350 with 2 queen shared</t>
  </si>
  <si>
    <t>BOARD EXPENSE BUDGET</t>
  </si>
  <si>
    <t>Rate per night</t>
  </si>
  <si>
    <t>Red Deer</t>
  </si>
  <si>
    <t>Medicine Hat</t>
  </si>
  <si>
    <t>TOTAL HOTELS</t>
  </si>
  <si>
    <t>TOTAL MEALS</t>
  </si>
  <si>
    <t>TOTAL TRAVEL</t>
  </si>
  <si>
    <t>Includes all reps (including 1 MAL Convenor) at AGM</t>
  </si>
  <si>
    <t xml:space="preserve">AGM in RED DEER in conjunction with one day conference. </t>
  </si>
  <si>
    <t>Lethbridge (x2 including administrator)</t>
  </si>
  <si>
    <t>Calgary (x3) including VP</t>
  </si>
  <si>
    <t>Edmonton (2) if positions filled</t>
  </si>
  <si>
    <t>Red Deer (2)</t>
  </si>
  <si>
    <t xml:space="preserve">Grande Prairie (1) </t>
  </si>
  <si>
    <t>Medicine Hat (1)</t>
  </si>
  <si>
    <t>MAL (Athabasca)</t>
  </si>
  <si>
    <t>$50 per day x 13 x 2 days</t>
  </si>
  <si>
    <t xml:space="preserve"> Based on last few years receipts</t>
  </si>
  <si>
    <t>Based on shared accomodation</t>
  </si>
  <si>
    <t>Grande Prairie (flight or bus)</t>
  </si>
  <si>
    <t>Calgary (3 including VP)</t>
  </si>
  <si>
    <t>Edmonton (2 if positions filled)</t>
  </si>
  <si>
    <t>Lethbridge (x2 including administrator)  could car pool</t>
  </si>
  <si>
    <t>shared</t>
  </si>
  <si>
    <t>1 night hotel for AGM (2 for those travelling under 250 km);  2 nights total for AGM for those travelling over 250 km</t>
  </si>
  <si>
    <t>$30 meal for 13 board members x 2 meetings per year</t>
  </si>
  <si>
    <t>Chrysanthema Nikol</t>
  </si>
  <si>
    <t>Tamara Bowie</t>
  </si>
  <si>
    <t>Meal at AGM for members at restaurant or catered in Red Deer</t>
  </si>
  <si>
    <t>2 clinicians -1 clinician each from Edmonton/Calgary</t>
  </si>
  <si>
    <t>For conference convenor only. Registration and travel</t>
  </si>
  <si>
    <t>2 x $400</t>
  </si>
  <si>
    <t>Venue $550 and supplies $50</t>
  </si>
  <si>
    <t>Same. Milestone awards and Service award</t>
  </si>
  <si>
    <t>Cost included in admin:office supplies</t>
  </si>
  <si>
    <t>MembershipWorks $95 USD/month</t>
  </si>
  <si>
    <t>Annette Bradley</t>
  </si>
  <si>
    <t>Same. In honour of 2025 Service Award</t>
  </si>
  <si>
    <t>Deanna Oye</t>
  </si>
  <si>
    <t>last years income (the deadline for competition is April 1st</t>
  </si>
  <si>
    <t>Jan Janovsky</t>
  </si>
  <si>
    <t>Costs for CFMTA Competition</t>
  </si>
  <si>
    <t>$500 x 6 branches and $800 for other projects curated centrally or extra branch or MAL requests (this is an increase from $400/branch to $500</t>
  </si>
  <si>
    <t>Lorrie Wittke</t>
  </si>
  <si>
    <t>ARMTA/ASA 2025 Fall Bowed Strings Workshops</t>
  </si>
  <si>
    <t>Same as last year 2024 expense</t>
  </si>
  <si>
    <t>Nathene Arthur/Annette Bradley</t>
  </si>
  <si>
    <t>Ida Edwards</t>
  </si>
  <si>
    <t>Carolyn Steeves</t>
  </si>
  <si>
    <t>All AMFA scholarships have been increased by $50 for 2025. We sponsor two awards.</t>
  </si>
  <si>
    <t>Request the Canada West Performing Arts Festival Scholarship funding of at least $500 be reinstated for 2025 (Saskatchewan) and increased again to $1000 in 2026 when Alberta once again hosts the Canada West Performing Arts Festival. ARMTA supported CWPAF in 2023 (Alberta) but not in 2024 (British Columbia)</t>
  </si>
  <si>
    <t>We have not received the financials from MCA yet. MCA not running in 2025 possible one-day workshop in Red Deer. Based on $65/delegate x 30 divided by 2 (shared with AMEF)</t>
  </si>
  <si>
    <t>Same. For member audit travel from Calgary</t>
  </si>
  <si>
    <t>Based on 476 members x $42</t>
  </si>
  <si>
    <t>Insurance company has changed the format they distribute certificates. They are all sent by email now so it longer costs to mail certificates.</t>
  </si>
  <si>
    <t>Competition potentially being held in late 2026 or early 2027. Next fiscal year.</t>
  </si>
  <si>
    <t>Continuing Education Scholarship</t>
  </si>
  <si>
    <t>8 members currently hosting websites</t>
  </si>
  <si>
    <t>Zoom. Small Price increase</t>
  </si>
  <si>
    <t>Small Price increase</t>
  </si>
  <si>
    <t>See CFMTA Delegate Expenses Tab</t>
  </si>
  <si>
    <t>Conferencing (Zoom Membership)</t>
  </si>
  <si>
    <t>Total Interest Income</t>
  </si>
  <si>
    <t>Total Membership Income</t>
  </si>
  <si>
    <t>Total Sponsorship Income</t>
  </si>
  <si>
    <t>Total Conference Income</t>
  </si>
  <si>
    <t>Total Advertising Income</t>
  </si>
  <si>
    <t>$750/Tempo Layout and Design $150/Tempo Content</t>
  </si>
  <si>
    <t>Same plus an additional $250 to order cheques</t>
  </si>
  <si>
    <t>See AGM Board Travel tab</t>
  </si>
  <si>
    <t>24-B09-M27   6 month review April. 15</t>
  </si>
  <si>
    <t>$1300 facebook and instagram ad campaigns
$1000 sundry - promotional supplies, new templates
$200 postage for mailing promo material
$450 - CanvaPro subscription(includes $50 cushion in case it goes up next year)</t>
  </si>
  <si>
    <t>Same as last year -no change</t>
  </si>
  <si>
    <t>Increase from last year</t>
  </si>
  <si>
    <t>Decision need to be made on agenda</t>
  </si>
  <si>
    <t>CFMTA 2023 Conference</t>
  </si>
  <si>
    <t>Annette/Rosemarie</t>
  </si>
  <si>
    <t xml:space="preserve">Mileage to Grande Praire, Medicine Hat, Lethbridge, Calgary, Edmonton and hotel ($150) in GP, MH and Lethbridge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</si>
</sst>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* #,##0_-;\-&quot;$&quot;* #,##0_-;_-&quot;$&quot;* &quot;-&quot;_-;_-@_-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vertAlign val="superscript"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Arial Black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39" fontId="4" fillId="0" borderId="0" xfId="0" applyNumberFormat="1" applyFont="1"/>
    <xf numFmtId="49" fontId="4" fillId="0" borderId="0" xfId="0" applyNumberFormat="1" applyFont="1"/>
    <xf numFmtId="39" fontId="4" fillId="0" borderId="3" xfId="0" applyNumberFormat="1" applyFont="1" applyBorder="1"/>
    <xf numFmtId="39" fontId="4" fillId="0" borderId="4" xfId="0" applyNumberFormat="1" applyFont="1" applyBorder="1"/>
    <xf numFmtId="39" fontId="4" fillId="0" borderId="5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2" fontId="3" fillId="2" borderId="0" xfId="0" applyNumberFormat="1" applyFont="1" applyFill="1"/>
    <xf numFmtId="39" fontId="4" fillId="2" borderId="3" xfId="0" applyNumberFormat="1" applyFont="1" applyFill="1" applyBorder="1"/>
    <xf numFmtId="0" fontId="3" fillId="0" borderId="0" xfId="0" applyFont="1" applyAlignment="1">
      <alignment wrapText="1"/>
    </xf>
    <xf numFmtId="0" fontId="1" fillId="0" borderId="0" xfId="0" applyFont="1"/>
    <xf numFmtId="0" fontId="1" fillId="0" borderId="3" xfId="0" applyFont="1" applyBorder="1"/>
    <xf numFmtId="42" fontId="1" fillId="0" borderId="0" xfId="0" applyNumberFormat="1" applyFont="1"/>
    <xf numFmtId="42" fontId="1" fillId="0" borderId="7" xfId="0" applyNumberFormat="1" applyFont="1" applyBorder="1"/>
    <xf numFmtId="49" fontId="6" fillId="0" borderId="0" xfId="0" applyNumberFormat="1" applyFont="1"/>
    <xf numFmtId="0" fontId="0" fillId="0" borderId="0" xfId="0" applyAlignment="1">
      <alignment horizontal="left"/>
    </xf>
    <xf numFmtId="3" fontId="0" fillId="0" borderId="0" xfId="0" applyNumberFormat="1"/>
    <xf numFmtId="3" fontId="4" fillId="0" borderId="0" xfId="0" applyNumberFormat="1" applyFont="1" applyAlignment="1">
      <alignment vertical="top" wrapText="1"/>
    </xf>
    <xf numFmtId="3" fontId="4" fillId="0" borderId="0" xfId="0" applyNumberFormat="1" applyFont="1"/>
    <xf numFmtId="49" fontId="2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" fontId="2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2" fillId="0" borderId="0" xfId="0" applyNumberFormat="1" applyFont="1"/>
    <xf numFmtId="3" fontId="2" fillId="0" borderId="4" xfId="0" applyNumberFormat="1" applyFont="1" applyBorder="1"/>
    <xf numFmtId="0" fontId="3" fillId="3" borderId="0" xfId="0" applyFont="1" applyFill="1" applyAlignment="1">
      <alignment wrapText="1"/>
    </xf>
    <xf numFmtId="49" fontId="2" fillId="3" borderId="2" xfId="0" applyNumberFormat="1" applyFont="1" applyFill="1" applyBorder="1" applyAlignment="1">
      <alignment horizontal="center"/>
    </xf>
    <xf numFmtId="0" fontId="3" fillId="3" borderId="0" xfId="0" applyFont="1" applyFill="1"/>
    <xf numFmtId="2" fontId="3" fillId="4" borderId="0" xfId="0" applyNumberFormat="1" applyFont="1" applyFill="1"/>
    <xf numFmtId="0" fontId="3" fillId="4" borderId="0" xfId="0" applyFont="1" applyFill="1"/>
    <xf numFmtId="39" fontId="4" fillId="4" borderId="3" xfId="0" applyNumberFormat="1" applyFont="1" applyFill="1" applyBorder="1"/>
    <xf numFmtId="39" fontId="4" fillId="4" borderId="0" xfId="0" applyNumberFormat="1" applyFont="1" applyFill="1"/>
    <xf numFmtId="4" fontId="3" fillId="4" borderId="0" xfId="0" applyNumberFormat="1" applyFont="1" applyFill="1"/>
    <xf numFmtId="49" fontId="2" fillId="5" borderId="0" xfId="0" applyNumberFormat="1" applyFont="1" applyFill="1"/>
    <xf numFmtId="49" fontId="2" fillId="6" borderId="0" xfId="0" applyNumberFormat="1" applyFont="1" applyFill="1"/>
    <xf numFmtId="49" fontId="2" fillId="3" borderId="0" xfId="0" applyNumberFormat="1" applyFont="1" applyFill="1"/>
    <xf numFmtId="49" fontId="8" fillId="0" borderId="0" xfId="0" applyNumberFormat="1" applyFont="1"/>
    <xf numFmtId="49" fontId="2" fillId="8" borderId="0" xfId="0" applyNumberFormat="1" applyFont="1" applyFill="1"/>
    <xf numFmtId="49" fontId="2" fillId="7" borderId="0" xfId="0" applyNumberFormat="1" applyFont="1" applyFill="1"/>
    <xf numFmtId="39" fontId="9" fillId="0" borderId="4" xfId="0" applyNumberFormat="1" applyFont="1" applyBorder="1"/>
    <xf numFmtId="49" fontId="9" fillId="0" borderId="0" xfId="0" applyNumberFormat="1" applyFont="1"/>
    <xf numFmtId="49" fontId="2" fillId="9" borderId="0" xfId="0" applyNumberFormat="1" applyFont="1" applyFill="1"/>
    <xf numFmtId="49" fontId="6" fillId="9" borderId="0" xfId="0" applyNumberFormat="1" applyFont="1" applyFill="1"/>
    <xf numFmtId="39" fontId="4" fillId="9" borderId="0" xfId="0" applyNumberFormat="1" applyFont="1" applyFill="1"/>
    <xf numFmtId="49" fontId="4" fillId="9" borderId="0" xfId="0" applyNumberFormat="1" applyFont="1" applyFill="1"/>
    <xf numFmtId="0" fontId="3" fillId="9" borderId="0" xfId="0" applyFont="1" applyFill="1"/>
    <xf numFmtId="0" fontId="0" fillId="9" borderId="0" xfId="0" applyFill="1"/>
    <xf numFmtId="49" fontId="8" fillId="10" borderId="0" xfId="0" applyNumberFormat="1" applyFont="1" applyFill="1"/>
    <xf numFmtId="49" fontId="8" fillId="5" borderId="0" xfId="0" applyNumberFormat="1" applyFont="1" applyFill="1"/>
    <xf numFmtId="39" fontId="4" fillId="5" borderId="0" xfId="0" applyNumberFormat="1" applyFont="1" applyFill="1"/>
    <xf numFmtId="49" fontId="4" fillId="5" borderId="0" xfId="0" applyNumberFormat="1" applyFont="1" applyFill="1"/>
    <xf numFmtId="0" fontId="3" fillId="5" borderId="0" xfId="0" applyFont="1" applyFill="1"/>
    <xf numFmtId="0" fontId="0" fillId="5" borderId="0" xfId="0" applyFill="1"/>
    <xf numFmtId="39" fontId="4" fillId="3" borderId="0" xfId="0" applyNumberFormat="1" applyFont="1" applyFill="1"/>
    <xf numFmtId="39" fontId="6" fillId="0" borderId="6" xfId="0" applyNumberFormat="1" applyFont="1" applyBorder="1"/>
    <xf numFmtId="0" fontId="6" fillId="0" borderId="0" xfId="0" applyFont="1"/>
    <xf numFmtId="49" fontId="8" fillId="11" borderId="0" xfId="0" applyNumberFormat="1" applyFont="1" applyFill="1"/>
    <xf numFmtId="39" fontId="9" fillId="11" borderId="5" xfId="0" applyNumberFormat="1" applyFont="1" applyFill="1" applyBorder="1"/>
    <xf numFmtId="49" fontId="9" fillId="11" borderId="0" xfId="0" applyNumberFormat="1" applyFont="1" applyFill="1"/>
    <xf numFmtId="0" fontId="1" fillId="11" borderId="0" xfId="0" applyFont="1" applyFill="1"/>
    <xf numFmtId="0" fontId="0" fillId="11" borderId="0" xfId="0" applyFill="1"/>
    <xf numFmtId="2" fontId="3" fillId="12" borderId="0" xfId="0" applyNumberFormat="1" applyFont="1" applyFill="1"/>
    <xf numFmtId="39" fontId="4" fillId="12" borderId="3" xfId="0" applyNumberFormat="1" applyFont="1" applyFill="1" applyBorder="1"/>
    <xf numFmtId="4" fontId="3" fillId="12" borderId="0" xfId="0" applyNumberFormat="1" applyFont="1" applyFill="1"/>
    <xf numFmtId="2" fontId="3" fillId="3" borderId="0" xfId="0" applyNumberFormat="1" applyFont="1" applyFill="1"/>
    <xf numFmtId="0" fontId="3" fillId="12" borderId="0" xfId="0" applyFont="1" applyFill="1"/>
    <xf numFmtId="49" fontId="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15240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91440</xdr:colOff>
          <xdr:row>1</xdr:row>
          <xdr:rowOff>15240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C35D9-3B02-4599-ACAE-DB4E23E674BA}">
  <sheetPr codeName="Sheet1"/>
  <dimension ref="A1:Y1742"/>
  <sheetViews>
    <sheetView tabSelected="1" workbookViewId="0">
      <pane xSplit="7" ySplit="2" topLeftCell="N73" activePane="bottomRight" state="frozenSplit"/>
      <selection pane="topRight" activeCell="H1" sqref="H1"/>
      <selection pane="bottomLeft" activeCell="A3" sqref="A3"/>
      <selection pane="bottomRight" activeCell="T123" sqref="T123"/>
    </sheetView>
  </sheetViews>
  <sheetFormatPr defaultRowHeight="14.4" outlineLevelRow="5" outlineLevelCol="1" x14ac:dyDescent="0.3"/>
  <cols>
    <col min="1" max="6" width="3" style="8" customWidth="1"/>
    <col min="7" max="7" width="22.5546875" style="8" customWidth="1"/>
    <col min="8" max="8" width="11.88671875" bestFit="1" customWidth="1" outlineLevel="1"/>
    <col min="9" max="9" width="2.33203125" customWidth="1" outlineLevel="1"/>
    <col min="10" max="10" width="11.6640625" bestFit="1" customWidth="1" outlineLevel="1"/>
    <col min="11" max="11" width="2.33203125" customWidth="1" outlineLevel="1"/>
    <col min="12" max="12" width="11.109375" bestFit="1" customWidth="1"/>
    <col min="13" max="13" width="2.33203125" customWidth="1"/>
    <col min="14" max="14" width="11.88671875" bestFit="1" customWidth="1" outlineLevel="1"/>
    <col min="15" max="15" width="2.33203125" customWidth="1" outlineLevel="1"/>
    <col min="16" max="16" width="11.6640625" bestFit="1" customWidth="1" outlineLevel="1"/>
    <col min="17" max="17" width="2.33203125" customWidth="1" outlineLevel="1"/>
    <col min="18" max="18" width="11.109375" bestFit="1" customWidth="1"/>
    <col min="19" max="19" width="2.33203125" customWidth="1"/>
    <col min="20" max="20" width="12.6640625" style="15" customWidth="1"/>
    <col min="21" max="21" width="3.77734375" style="13" customWidth="1"/>
    <col min="22" max="22" width="12.44140625" style="13" customWidth="1"/>
    <col min="23" max="23" width="2.5546875" style="13" customWidth="1"/>
    <col min="24" max="24" width="14.5546875" style="13" customWidth="1"/>
    <col min="25" max="25" width="22.77734375" style="13" customWidth="1"/>
  </cols>
  <sheetData>
    <row r="1" spans="1:25" ht="16.8" thickBot="1" x14ac:dyDescent="0.45">
      <c r="A1" s="2"/>
      <c r="B1" s="2"/>
      <c r="C1" s="2"/>
      <c r="D1" s="2"/>
      <c r="E1" s="2"/>
      <c r="F1" s="2"/>
      <c r="G1" s="2"/>
      <c r="H1" s="75" t="s">
        <v>108</v>
      </c>
      <c r="I1" s="75"/>
      <c r="J1" s="75"/>
      <c r="K1" s="75"/>
      <c r="L1" s="75"/>
      <c r="M1" s="1"/>
      <c r="N1" s="75" t="s">
        <v>109</v>
      </c>
      <c r="O1" s="75"/>
      <c r="P1" s="75"/>
      <c r="Q1" s="75"/>
      <c r="R1" s="75"/>
      <c r="S1" s="1"/>
      <c r="T1" s="76" t="s">
        <v>114</v>
      </c>
      <c r="U1" s="76"/>
      <c r="V1" s="76"/>
      <c r="W1" s="76"/>
      <c r="X1" s="76"/>
    </row>
    <row r="2" spans="1:25" s="12" customFormat="1" ht="15.6" thickTop="1" thickBot="1" x14ac:dyDescent="0.35">
      <c r="A2" s="9"/>
      <c r="B2" s="9"/>
      <c r="C2" s="9"/>
      <c r="D2" s="9"/>
      <c r="E2" s="9"/>
      <c r="F2" s="9"/>
      <c r="G2" s="9"/>
      <c r="H2" s="10" t="s">
        <v>0</v>
      </c>
      <c r="I2" s="11"/>
      <c r="J2" s="10" t="s">
        <v>1</v>
      </c>
      <c r="K2" s="11"/>
      <c r="L2" s="10" t="s">
        <v>2</v>
      </c>
      <c r="M2" s="11"/>
      <c r="N2" s="10" t="s">
        <v>3</v>
      </c>
      <c r="O2" s="11"/>
      <c r="P2" s="10" t="s">
        <v>1</v>
      </c>
      <c r="Q2" s="11"/>
      <c r="R2" s="10" t="s">
        <v>2</v>
      </c>
      <c r="S2" s="11"/>
      <c r="T2" s="35" t="s">
        <v>110</v>
      </c>
      <c r="U2" s="10"/>
      <c r="V2" s="10" t="s">
        <v>111</v>
      </c>
      <c r="W2" s="9"/>
      <c r="X2" s="10" t="s">
        <v>112</v>
      </c>
      <c r="Y2" s="14" t="s">
        <v>113</v>
      </c>
    </row>
    <row r="3" spans="1:25" s="55" customFormat="1" ht="16.2" outlineLevel="1" thickTop="1" x14ac:dyDescent="0.3">
      <c r="A3" s="50"/>
      <c r="B3" s="50"/>
      <c r="C3" s="51" t="s">
        <v>4</v>
      </c>
      <c r="D3" s="51"/>
      <c r="E3" s="51"/>
      <c r="F3" s="50"/>
      <c r="G3" s="50"/>
      <c r="H3" s="52"/>
      <c r="I3" s="53"/>
      <c r="J3" s="52"/>
      <c r="K3" s="53"/>
      <c r="L3" s="52"/>
      <c r="M3" s="53"/>
      <c r="N3" s="52"/>
      <c r="O3" s="53"/>
      <c r="P3" s="52"/>
      <c r="Q3" s="53"/>
      <c r="R3" s="52"/>
      <c r="S3" s="53"/>
      <c r="T3" s="54"/>
      <c r="U3" s="54"/>
      <c r="V3" s="54"/>
      <c r="W3" s="54"/>
      <c r="X3" s="54"/>
      <c r="Y3" s="54"/>
    </row>
    <row r="4" spans="1:25" outlineLevel="1" x14ac:dyDescent="0.3">
      <c r="A4" s="2"/>
      <c r="B4" s="2"/>
      <c r="C4" s="2"/>
      <c r="D4" s="47" t="s">
        <v>208</v>
      </c>
      <c r="E4" s="47"/>
      <c r="F4" s="47"/>
      <c r="G4" s="47"/>
      <c r="H4" s="3">
        <v>50</v>
      </c>
      <c r="I4" s="4"/>
      <c r="J4" s="3">
        <v>0</v>
      </c>
      <c r="K4" s="4"/>
      <c r="L4" s="3">
        <f>ROUND((H4-J4),5)</f>
        <v>50</v>
      </c>
      <c r="M4" s="4"/>
      <c r="N4" s="3">
        <v>0</v>
      </c>
      <c r="O4" s="4"/>
      <c r="P4" s="3">
        <v>50</v>
      </c>
      <c r="Q4" s="4"/>
      <c r="R4" s="3">
        <f>ROUND((N4-P4),5)</f>
        <v>-50</v>
      </c>
      <c r="S4" s="4"/>
      <c r="T4" s="37">
        <v>0</v>
      </c>
    </row>
    <row r="5" spans="1:25" ht="62.4" outlineLevel="1" x14ac:dyDescent="0.3">
      <c r="A5" s="2"/>
      <c r="B5" s="2"/>
      <c r="C5" s="2"/>
      <c r="D5" s="47" t="s">
        <v>207</v>
      </c>
      <c r="E5" s="47"/>
      <c r="F5" s="47"/>
      <c r="G5" s="47"/>
      <c r="H5" s="3">
        <v>1427.52</v>
      </c>
      <c r="I5" s="4"/>
      <c r="J5" s="3">
        <v>0</v>
      </c>
      <c r="K5" s="4"/>
      <c r="L5" s="3">
        <f>ROUND((H5-J5),5)</f>
        <v>1427.52</v>
      </c>
      <c r="M5" s="4"/>
      <c r="N5" s="3">
        <v>3593.42</v>
      </c>
      <c r="O5" s="4"/>
      <c r="P5" s="3">
        <v>3493.42</v>
      </c>
      <c r="Q5" s="4"/>
      <c r="R5" s="3">
        <f>ROUND((N5-P5),5)</f>
        <v>100</v>
      </c>
      <c r="S5" s="4"/>
      <c r="T5" s="16">
        <v>975</v>
      </c>
      <c r="V5" s="13" t="s">
        <v>123</v>
      </c>
      <c r="Y5" s="18" t="s">
        <v>193</v>
      </c>
    </row>
    <row r="6" spans="1:25" outlineLevel="2" x14ac:dyDescent="0.3">
      <c r="A6" s="2"/>
      <c r="B6" s="2"/>
      <c r="C6" s="2"/>
      <c r="D6" s="46" t="s">
        <v>5</v>
      </c>
      <c r="E6" s="46"/>
      <c r="F6" s="46"/>
      <c r="G6" s="46"/>
      <c r="H6" s="3"/>
      <c r="I6" s="4"/>
      <c r="J6" s="3"/>
      <c r="K6" s="4"/>
      <c r="L6" s="3"/>
      <c r="M6" s="4"/>
      <c r="N6" s="3"/>
      <c r="O6" s="4"/>
      <c r="P6" s="3"/>
      <c r="Q6" s="4"/>
      <c r="R6" s="3"/>
      <c r="S6" s="4"/>
      <c r="T6" s="38"/>
    </row>
    <row r="7" spans="1:25" outlineLevel="2" x14ac:dyDescent="0.3">
      <c r="A7" s="2"/>
      <c r="B7" s="2"/>
      <c r="C7" s="2"/>
      <c r="D7" s="46"/>
      <c r="E7" s="46" t="s">
        <v>6</v>
      </c>
      <c r="F7" s="46"/>
      <c r="G7" s="46"/>
      <c r="H7" s="3">
        <v>0</v>
      </c>
      <c r="I7" s="4"/>
      <c r="J7" s="3">
        <v>0</v>
      </c>
      <c r="K7" s="4"/>
      <c r="L7" s="3">
        <f>ROUND((H7-J7),5)</f>
        <v>0</v>
      </c>
      <c r="M7" s="4"/>
      <c r="N7" s="3">
        <v>0</v>
      </c>
      <c r="O7" s="4"/>
      <c r="P7" s="3"/>
      <c r="Q7" s="4"/>
      <c r="R7" s="3"/>
      <c r="S7" s="4"/>
      <c r="T7" s="37">
        <v>0</v>
      </c>
    </row>
    <row r="8" spans="1:25" ht="15" outlineLevel="2" thickBot="1" x14ac:dyDescent="0.35">
      <c r="A8" s="2"/>
      <c r="B8" s="2"/>
      <c r="C8" s="2"/>
      <c r="D8" s="46"/>
      <c r="E8" s="46" t="s">
        <v>7</v>
      </c>
      <c r="F8" s="46"/>
      <c r="G8" s="46"/>
      <c r="H8" s="5">
        <v>41</v>
      </c>
      <c r="I8" s="4"/>
      <c r="J8" s="5">
        <v>0</v>
      </c>
      <c r="K8" s="4"/>
      <c r="L8" s="5">
        <f>ROUND((H8-J8),5)</f>
        <v>41</v>
      </c>
      <c r="M8" s="4"/>
      <c r="N8" s="5">
        <v>0</v>
      </c>
      <c r="O8" s="4"/>
      <c r="P8" s="5">
        <v>0</v>
      </c>
      <c r="Q8" s="4"/>
      <c r="R8" s="5">
        <f>ROUND((N8-P8),5)</f>
        <v>0</v>
      </c>
      <c r="S8" s="4"/>
      <c r="T8" s="39"/>
    </row>
    <row r="9" spans="1:25" outlineLevel="1" x14ac:dyDescent="0.3">
      <c r="A9" s="2"/>
      <c r="B9" s="2"/>
      <c r="C9" s="2"/>
      <c r="D9" s="47" t="s">
        <v>8</v>
      </c>
      <c r="E9" s="47"/>
      <c r="F9" s="47"/>
      <c r="G9" s="47"/>
      <c r="H9" s="3">
        <f>ROUND(SUM(H6:H8),5)</f>
        <v>41</v>
      </c>
      <c r="I9" s="4"/>
      <c r="J9" s="3">
        <f>ROUND(SUM(J6:J8),5)</f>
        <v>0</v>
      </c>
      <c r="K9" s="4"/>
      <c r="L9" s="3">
        <f>ROUND((H9-J9),5)</f>
        <v>41</v>
      </c>
      <c r="M9" s="4"/>
      <c r="N9" s="3">
        <f>ROUND(SUM(N6:N8),5)</f>
        <v>0</v>
      </c>
      <c r="O9" s="4"/>
      <c r="P9" s="3">
        <f>ROUND(SUM(P6:P8),5)</f>
        <v>0</v>
      </c>
      <c r="Q9" s="4"/>
      <c r="R9" s="3">
        <f>ROUND((N9-P9),5)</f>
        <v>0</v>
      </c>
      <c r="S9" s="4"/>
      <c r="T9" s="40">
        <f>SUM(T6:T8)</f>
        <v>0</v>
      </c>
    </row>
    <row r="10" spans="1:25" ht="42" outlineLevel="1" x14ac:dyDescent="0.3">
      <c r="A10" s="2"/>
      <c r="B10" s="2"/>
      <c r="C10" s="2"/>
      <c r="D10" s="47" t="s">
        <v>204</v>
      </c>
      <c r="E10" s="47"/>
      <c r="F10" s="47"/>
      <c r="G10" s="47"/>
      <c r="H10" s="3">
        <v>671.33</v>
      </c>
      <c r="I10" s="4"/>
      <c r="J10" s="3">
        <v>1350</v>
      </c>
      <c r="K10" s="4"/>
      <c r="L10" s="3">
        <f>ROUND((H10-J10),5)</f>
        <v>-678.67</v>
      </c>
      <c r="M10" s="4"/>
      <c r="N10" s="3">
        <v>976.67</v>
      </c>
      <c r="O10" s="4"/>
      <c r="P10" s="3">
        <v>1475</v>
      </c>
      <c r="Q10" s="4"/>
      <c r="R10" s="3">
        <f>ROUND((N10-P10),5)</f>
        <v>-498.33</v>
      </c>
      <c r="S10" s="4"/>
      <c r="T10" s="37">
        <v>1475</v>
      </c>
      <c r="Y10" s="18" t="s">
        <v>124</v>
      </c>
    </row>
    <row r="11" spans="1:25" outlineLevel="1" x14ac:dyDescent="0.3">
      <c r="A11" s="2"/>
      <c r="B11" s="2"/>
      <c r="C11" s="2"/>
      <c r="D11" s="47" t="s">
        <v>205</v>
      </c>
      <c r="E11" s="47"/>
      <c r="F11" s="47"/>
      <c r="G11" s="47"/>
      <c r="H11" s="3">
        <v>81384</v>
      </c>
      <c r="I11" s="4"/>
      <c r="J11" s="3">
        <v>81700</v>
      </c>
      <c r="K11" s="4"/>
      <c r="L11" s="3">
        <f>ROUND((H11-J11),5)</f>
        <v>-316</v>
      </c>
      <c r="M11" s="4"/>
      <c r="N11" s="3">
        <v>80987</v>
      </c>
      <c r="O11" s="4"/>
      <c r="P11" s="3">
        <v>81700</v>
      </c>
      <c r="Q11" s="4"/>
      <c r="R11" s="3">
        <f>ROUND((N11-P11),5)</f>
        <v>-713</v>
      </c>
      <c r="S11" s="4"/>
      <c r="T11" s="41">
        <v>81000</v>
      </c>
      <c r="Y11" s="13" t="s">
        <v>115</v>
      </c>
    </row>
    <row r="12" spans="1:25" outlineLevel="2" x14ac:dyDescent="0.3">
      <c r="A12" s="2"/>
      <c r="B12" s="2"/>
      <c r="C12" s="2"/>
      <c r="D12" s="46" t="s">
        <v>9</v>
      </c>
      <c r="E12" s="46"/>
      <c r="F12" s="46"/>
      <c r="G12" s="46"/>
      <c r="H12" s="3"/>
      <c r="I12" s="4"/>
      <c r="J12" s="3"/>
      <c r="K12" s="4"/>
      <c r="L12" s="3"/>
      <c r="M12" s="4"/>
      <c r="N12" s="3"/>
      <c r="O12" s="4"/>
      <c r="P12" s="3"/>
      <c r="Q12" s="4"/>
      <c r="R12" s="3"/>
      <c r="S12" s="4"/>
      <c r="T12" s="36"/>
    </row>
    <row r="13" spans="1:25" ht="21.6" outlineLevel="2" x14ac:dyDescent="0.3">
      <c r="A13" s="2"/>
      <c r="B13" s="2"/>
      <c r="C13" s="2"/>
      <c r="D13" s="46"/>
      <c r="E13" s="46" t="s">
        <v>10</v>
      </c>
      <c r="F13" s="46"/>
      <c r="G13" s="46"/>
      <c r="H13" s="3">
        <v>1085</v>
      </c>
      <c r="I13" s="4"/>
      <c r="J13" s="3">
        <v>850</v>
      </c>
      <c r="K13" s="4"/>
      <c r="L13" s="3">
        <f t="shared" ref="L13:L21" si="0">ROUND((H13-J13),5)</f>
        <v>235</v>
      </c>
      <c r="M13" s="4"/>
      <c r="N13" s="3">
        <v>160</v>
      </c>
      <c r="O13" s="4"/>
      <c r="P13" s="3">
        <v>850</v>
      </c>
      <c r="Q13" s="4"/>
      <c r="R13" s="3">
        <f t="shared" ref="R13:R21" si="1">ROUND((N13-P13),5)</f>
        <v>-690</v>
      </c>
      <c r="S13" s="4"/>
      <c r="T13" s="37">
        <v>1100</v>
      </c>
      <c r="V13" s="13" t="s">
        <v>125</v>
      </c>
      <c r="Y13" s="18" t="s">
        <v>181</v>
      </c>
    </row>
    <row r="14" spans="1:25" outlineLevel="2" x14ac:dyDescent="0.3">
      <c r="A14" s="2"/>
      <c r="B14" s="2"/>
      <c r="C14" s="2"/>
      <c r="D14" s="46"/>
      <c r="E14" s="46" t="s">
        <v>11</v>
      </c>
      <c r="F14" s="46"/>
      <c r="G14" s="46"/>
      <c r="H14" s="3">
        <v>0</v>
      </c>
      <c r="I14" s="4"/>
      <c r="J14" s="3">
        <v>0</v>
      </c>
      <c r="K14" s="4"/>
      <c r="L14" s="3">
        <f t="shared" si="0"/>
        <v>0</v>
      </c>
      <c r="M14" s="4"/>
      <c r="N14" s="3">
        <v>300</v>
      </c>
      <c r="O14" s="4"/>
      <c r="P14" s="3">
        <v>0</v>
      </c>
      <c r="Q14" s="4"/>
      <c r="R14" s="3">
        <f t="shared" si="1"/>
        <v>300</v>
      </c>
      <c r="S14" s="4"/>
      <c r="T14" s="37">
        <v>0</v>
      </c>
    </row>
    <row r="15" spans="1:25" outlineLevel="2" x14ac:dyDescent="0.3">
      <c r="A15" s="2"/>
      <c r="B15" s="2"/>
      <c r="C15" s="2"/>
      <c r="D15" s="46"/>
      <c r="E15" s="46" t="s">
        <v>97</v>
      </c>
      <c r="F15" s="46"/>
      <c r="G15" s="46"/>
      <c r="H15" s="3">
        <v>0</v>
      </c>
      <c r="I15" s="4"/>
      <c r="J15" s="3">
        <v>0</v>
      </c>
      <c r="K15" s="4"/>
      <c r="L15" s="3">
        <f t="shared" si="0"/>
        <v>0</v>
      </c>
      <c r="M15" s="4"/>
      <c r="N15" s="3">
        <v>570</v>
      </c>
      <c r="O15" s="4"/>
      <c r="P15" s="3">
        <v>650</v>
      </c>
      <c r="Q15" s="4"/>
      <c r="R15" s="3">
        <f t="shared" si="1"/>
        <v>-80</v>
      </c>
      <c r="S15" s="4"/>
      <c r="T15" s="37">
        <v>0</v>
      </c>
    </row>
    <row r="16" spans="1:25" outlineLevel="2" x14ac:dyDescent="0.3">
      <c r="A16" s="2"/>
      <c r="B16" s="2"/>
      <c r="C16" s="2"/>
      <c r="D16" s="46"/>
      <c r="E16" s="46" t="s">
        <v>12</v>
      </c>
      <c r="F16" s="46"/>
      <c r="G16" s="46"/>
      <c r="H16" s="3">
        <v>0</v>
      </c>
      <c r="I16" s="4"/>
      <c r="J16" s="3">
        <v>0</v>
      </c>
      <c r="K16" s="4"/>
      <c r="L16" s="3">
        <f t="shared" si="0"/>
        <v>0</v>
      </c>
      <c r="M16" s="4"/>
      <c r="N16" s="3">
        <v>0</v>
      </c>
      <c r="O16" s="4"/>
      <c r="P16" s="3">
        <v>0</v>
      </c>
      <c r="Q16" s="4"/>
      <c r="R16" s="3">
        <f t="shared" si="1"/>
        <v>0</v>
      </c>
      <c r="S16" s="4"/>
      <c r="T16" s="37"/>
    </row>
    <row r="17" spans="1:25" ht="15" outlineLevel="2" thickBot="1" x14ac:dyDescent="0.35">
      <c r="A17" s="2"/>
      <c r="B17" s="2"/>
      <c r="C17" s="2"/>
      <c r="D17" s="46"/>
      <c r="E17" s="46" t="s">
        <v>13</v>
      </c>
      <c r="F17" s="46"/>
      <c r="G17" s="46"/>
      <c r="H17" s="5">
        <v>250</v>
      </c>
      <c r="I17" s="4"/>
      <c r="J17" s="5">
        <v>200</v>
      </c>
      <c r="K17" s="4"/>
      <c r="L17" s="5">
        <f t="shared" si="0"/>
        <v>50</v>
      </c>
      <c r="M17" s="4"/>
      <c r="N17" s="5">
        <v>75</v>
      </c>
      <c r="O17" s="4"/>
      <c r="P17" s="5">
        <v>200</v>
      </c>
      <c r="Q17" s="4"/>
      <c r="R17" s="5">
        <f t="shared" si="1"/>
        <v>-125</v>
      </c>
      <c r="S17" s="4"/>
      <c r="T17" s="39">
        <v>400</v>
      </c>
      <c r="V17" s="13" t="s">
        <v>122</v>
      </c>
      <c r="Y17" s="13" t="s">
        <v>199</v>
      </c>
    </row>
    <row r="18" spans="1:25" outlineLevel="1" x14ac:dyDescent="0.3">
      <c r="A18" s="2"/>
      <c r="B18" s="2"/>
      <c r="C18" s="2"/>
      <c r="D18" s="47" t="s">
        <v>14</v>
      </c>
      <c r="E18" s="47"/>
      <c r="F18" s="47"/>
      <c r="G18" s="47"/>
      <c r="H18" s="3">
        <f>ROUND(SUM(H12:H17),5)</f>
        <v>1335</v>
      </c>
      <c r="I18" s="4"/>
      <c r="J18" s="3">
        <f>ROUND(SUM(J12:J17),5)</f>
        <v>1050</v>
      </c>
      <c r="K18" s="4"/>
      <c r="L18" s="3">
        <f t="shared" si="0"/>
        <v>285</v>
      </c>
      <c r="M18" s="4"/>
      <c r="N18" s="3">
        <f>ROUND(SUM(N12:N17),5)</f>
        <v>1105</v>
      </c>
      <c r="O18" s="4"/>
      <c r="P18" s="3">
        <f>ROUND(SUM(P12:P17),5)</f>
        <v>1700</v>
      </c>
      <c r="Q18" s="4"/>
      <c r="R18" s="3">
        <f>ROUND((N18-P18),5)</f>
        <v>-595</v>
      </c>
      <c r="S18" s="4"/>
      <c r="T18" s="40">
        <f>ROUND(SUM(T12:T17),5)</f>
        <v>1500</v>
      </c>
    </row>
    <row r="19" spans="1:25" ht="15" outlineLevel="1" thickBot="1" x14ac:dyDescent="0.35">
      <c r="A19" s="2"/>
      <c r="B19" s="2"/>
      <c r="C19" s="2"/>
      <c r="D19" s="47" t="s">
        <v>206</v>
      </c>
      <c r="E19" s="47"/>
      <c r="F19" s="47"/>
      <c r="G19" s="47"/>
      <c r="H19" s="3">
        <v>1800</v>
      </c>
      <c r="I19" s="4"/>
      <c r="J19" s="3">
        <v>2000</v>
      </c>
      <c r="K19" s="4"/>
      <c r="L19" s="3">
        <f t="shared" si="0"/>
        <v>-200</v>
      </c>
      <c r="M19" s="4"/>
      <c r="N19" s="3">
        <v>1900</v>
      </c>
      <c r="O19" s="4"/>
      <c r="P19" s="3">
        <v>2000</v>
      </c>
      <c r="Q19" s="4"/>
      <c r="R19" s="3">
        <f t="shared" si="1"/>
        <v>-100</v>
      </c>
      <c r="S19" s="4"/>
      <c r="T19" s="37">
        <v>1900</v>
      </c>
      <c r="Y19" s="13" t="s">
        <v>116</v>
      </c>
    </row>
    <row r="20" spans="1:25" ht="15" thickBot="1" x14ac:dyDescent="0.35">
      <c r="A20" s="45"/>
      <c r="B20" s="45"/>
      <c r="C20" s="56" t="s">
        <v>15</v>
      </c>
      <c r="D20" s="56"/>
      <c r="E20" s="56"/>
      <c r="F20" s="56"/>
      <c r="G20" s="56"/>
      <c r="H20" s="48">
        <f>ROUND(SUM(H3:H5)+SUM(H9:H11)+SUM(H18:H19),5)</f>
        <v>86708.85</v>
      </c>
      <c r="I20" s="49"/>
      <c r="J20" s="48">
        <f>ROUND(SUM(J3:J5)+SUM(J9:J11)+SUM(J18:J19),5)</f>
        <v>86100</v>
      </c>
      <c r="K20" s="49"/>
      <c r="L20" s="48">
        <f t="shared" si="0"/>
        <v>608.85</v>
      </c>
      <c r="M20" s="49"/>
      <c r="N20" s="48">
        <f>ROUND(SUM(N3:N5)+SUM(N9:N11)+SUM(N18:N19),5)</f>
        <v>88562.09</v>
      </c>
      <c r="O20" s="49"/>
      <c r="P20" s="48">
        <f>ROUND(SUM(P3:P5)+SUM(P9:P11)+SUM(P18:P19),5)</f>
        <v>90418.42</v>
      </c>
      <c r="Q20" s="49"/>
      <c r="R20" s="48">
        <f t="shared" si="1"/>
        <v>-1856.33</v>
      </c>
      <c r="S20" s="49"/>
      <c r="T20" s="48">
        <f>ROUND(SUM(T3:T5)+SUM(T9:T11)+SUM(T18:T19),5)</f>
        <v>86850</v>
      </c>
      <c r="U20" s="19"/>
      <c r="V20" s="19"/>
      <c r="W20" s="19"/>
      <c r="X20" s="19"/>
      <c r="Y20" s="19"/>
    </row>
    <row r="21" spans="1:25" hidden="1" outlineLevel="1" x14ac:dyDescent="0.3">
      <c r="A21" s="2"/>
      <c r="B21" s="2" t="s">
        <v>16</v>
      </c>
      <c r="C21" s="2"/>
      <c r="D21" s="2"/>
      <c r="E21" s="2"/>
      <c r="F21" s="2"/>
      <c r="G21" s="2"/>
      <c r="H21" s="3">
        <f>H20</f>
        <v>86708.85</v>
      </c>
      <c r="I21" s="4"/>
      <c r="J21" s="3">
        <f>J20</f>
        <v>86100</v>
      </c>
      <c r="K21" s="4"/>
      <c r="L21" s="3">
        <f t="shared" si="0"/>
        <v>608.85</v>
      </c>
      <c r="M21" s="4"/>
      <c r="N21" s="3">
        <f>N20</f>
        <v>88562.09</v>
      </c>
      <c r="O21" s="4"/>
      <c r="P21" s="3">
        <f>P20</f>
        <v>90418.42</v>
      </c>
      <c r="Q21" s="4"/>
      <c r="R21" s="3">
        <f t="shared" si="1"/>
        <v>-1856.33</v>
      </c>
      <c r="S21" s="4"/>
      <c r="T21" s="3">
        <f>T20</f>
        <v>86850</v>
      </c>
    </row>
    <row r="22" spans="1:25" s="61" customFormat="1" outlineLevel="2" x14ac:dyDescent="0.3">
      <c r="A22" s="42"/>
      <c r="B22" s="42"/>
      <c r="C22" s="57" t="s">
        <v>17</v>
      </c>
      <c r="D22" s="57"/>
      <c r="E22" s="57"/>
      <c r="F22" s="57"/>
      <c r="G22" s="42"/>
      <c r="H22" s="58"/>
      <c r="I22" s="59"/>
      <c r="J22" s="58"/>
      <c r="K22" s="59"/>
      <c r="L22" s="58"/>
      <c r="M22" s="59"/>
      <c r="N22" s="58"/>
      <c r="O22" s="59"/>
      <c r="P22" s="58"/>
      <c r="Q22" s="59"/>
      <c r="R22" s="58"/>
      <c r="S22" s="59"/>
      <c r="T22" s="60"/>
      <c r="U22" s="60"/>
      <c r="V22" s="60"/>
      <c r="W22" s="60"/>
      <c r="X22" s="60"/>
      <c r="Y22" s="60"/>
    </row>
    <row r="23" spans="1:25" outlineLevel="3" x14ac:dyDescent="0.3">
      <c r="A23" s="2"/>
      <c r="B23" s="2"/>
      <c r="C23" s="2"/>
      <c r="D23" s="2" t="s">
        <v>18</v>
      </c>
      <c r="E23" s="2"/>
      <c r="F23" s="2"/>
      <c r="G23" s="2"/>
      <c r="H23" s="3"/>
      <c r="I23" s="4"/>
      <c r="J23" s="3"/>
      <c r="K23" s="4"/>
      <c r="L23" s="3"/>
      <c r="M23" s="4"/>
      <c r="N23" s="3"/>
      <c r="O23" s="4"/>
      <c r="P23" s="3"/>
      <c r="Q23" s="4"/>
      <c r="R23" s="3"/>
      <c r="S23" s="4"/>
      <c r="T23" s="36"/>
    </row>
    <row r="24" spans="1:25" ht="21.6" outlineLevel="3" x14ac:dyDescent="0.3">
      <c r="A24" s="2"/>
      <c r="B24" s="2"/>
      <c r="C24" s="2"/>
      <c r="D24" s="2"/>
      <c r="E24" s="2" t="s">
        <v>19</v>
      </c>
      <c r="F24" s="2"/>
      <c r="G24" s="2"/>
      <c r="H24" s="3">
        <v>14400</v>
      </c>
      <c r="I24" s="4"/>
      <c r="J24" s="3">
        <v>14400</v>
      </c>
      <c r="K24" s="4"/>
      <c r="L24" s="3">
        <f t="shared" ref="L24:L31" si="2">ROUND((H24-J24),5)</f>
        <v>0</v>
      </c>
      <c r="M24" s="4"/>
      <c r="N24" s="3">
        <v>12000</v>
      </c>
      <c r="O24" s="4"/>
      <c r="P24" s="3">
        <v>14400</v>
      </c>
      <c r="Q24" s="4"/>
      <c r="R24" s="3">
        <f t="shared" ref="R24:R31" si="3">ROUND((N24-P24),5)</f>
        <v>-2400</v>
      </c>
      <c r="S24" s="4"/>
      <c r="T24" s="72">
        <v>14400</v>
      </c>
      <c r="V24" s="13" t="s">
        <v>126</v>
      </c>
      <c r="Y24" s="18" t="s">
        <v>127</v>
      </c>
    </row>
    <row r="25" spans="1:25" ht="42" outlineLevel="3" x14ac:dyDescent="0.3">
      <c r="A25" s="2"/>
      <c r="B25" s="2"/>
      <c r="C25" s="2"/>
      <c r="D25" s="2"/>
      <c r="E25" s="2" t="s">
        <v>20</v>
      </c>
      <c r="F25" s="2"/>
      <c r="G25" s="2"/>
      <c r="H25" s="3">
        <v>1916.35</v>
      </c>
      <c r="I25" s="4"/>
      <c r="J25" s="3">
        <v>1500</v>
      </c>
      <c r="K25" s="4"/>
      <c r="L25" s="3">
        <f t="shared" si="2"/>
        <v>416.35</v>
      </c>
      <c r="M25" s="4"/>
      <c r="N25" s="3">
        <v>113.34</v>
      </c>
      <c r="O25" s="4"/>
      <c r="P25" s="3">
        <v>1700</v>
      </c>
      <c r="Q25" s="4"/>
      <c r="R25" s="3">
        <f t="shared" si="3"/>
        <v>-1586.66</v>
      </c>
      <c r="S25" s="4"/>
      <c r="T25" s="37">
        <v>1900</v>
      </c>
      <c r="V25" s="13" t="s">
        <v>169</v>
      </c>
      <c r="Y25" s="18" t="s">
        <v>128</v>
      </c>
    </row>
    <row r="26" spans="1:25" outlineLevel="3" x14ac:dyDescent="0.3">
      <c r="A26" s="2"/>
      <c r="B26" s="2"/>
      <c r="C26" s="2"/>
      <c r="D26" s="2"/>
      <c r="E26" s="2" t="s">
        <v>21</v>
      </c>
      <c r="F26" s="2"/>
      <c r="G26" s="2"/>
      <c r="H26" s="3">
        <v>453.6</v>
      </c>
      <c r="I26" s="4"/>
      <c r="J26" s="3">
        <v>450</v>
      </c>
      <c r="K26" s="4"/>
      <c r="L26" s="3">
        <f t="shared" si="2"/>
        <v>3.6</v>
      </c>
      <c r="M26" s="4"/>
      <c r="N26" s="3">
        <v>316.05</v>
      </c>
      <c r="O26" s="4"/>
      <c r="P26" s="3">
        <v>450</v>
      </c>
      <c r="Q26" s="4"/>
      <c r="R26" s="3">
        <f t="shared" si="3"/>
        <v>-133.94999999999999</v>
      </c>
      <c r="S26" s="4"/>
      <c r="T26" s="37">
        <v>450</v>
      </c>
      <c r="V26" s="13" t="s">
        <v>169</v>
      </c>
      <c r="Y26" s="13" t="s">
        <v>117</v>
      </c>
    </row>
    <row r="27" spans="1:25" outlineLevel="3" x14ac:dyDescent="0.3">
      <c r="A27" s="2"/>
      <c r="B27" s="2"/>
      <c r="C27" s="2"/>
      <c r="D27" s="2"/>
      <c r="E27" s="2" t="s">
        <v>22</v>
      </c>
      <c r="F27" s="2"/>
      <c r="G27" s="2"/>
      <c r="H27" s="3">
        <v>250</v>
      </c>
      <c r="I27" s="4"/>
      <c r="J27" s="3">
        <v>250</v>
      </c>
      <c r="K27" s="4"/>
      <c r="L27" s="3">
        <f t="shared" si="2"/>
        <v>0</v>
      </c>
      <c r="M27" s="4"/>
      <c r="N27" s="3">
        <v>250</v>
      </c>
      <c r="O27" s="4"/>
      <c r="P27" s="3">
        <v>250</v>
      </c>
      <c r="Q27" s="4"/>
      <c r="R27" s="3">
        <f t="shared" si="3"/>
        <v>0</v>
      </c>
      <c r="S27" s="4"/>
      <c r="T27" s="37">
        <v>250</v>
      </c>
      <c r="V27" s="13" t="s">
        <v>169</v>
      </c>
      <c r="Y27" s="13" t="s">
        <v>117</v>
      </c>
    </row>
    <row r="28" spans="1:25" ht="21.6" outlineLevel="3" x14ac:dyDescent="0.3">
      <c r="A28" s="2"/>
      <c r="B28" s="2"/>
      <c r="C28" s="2"/>
      <c r="D28" s="2"/>
      <c r="E28" s="2" t="s">
        <v>23</v>
      </c>
      <c r="F28" s="2"/>
      <c r="G28" s="2"/>
      <c r="H28" s="3">
        <v>699.36</v>
      </c>
      <c r="I28" s="4"/>
      <c r="J28" s="3">
        <v>770</v>
      </c>
      <c r="K28" s="4"/>
      <c r="L28" s="3">
        <f t="shared" si="2"/>
        <v>-70.64</v>
      </c>
      <c r="M28" s="4"/>
      <c r="N28" s="3">
        <v>280.60000000000002</v>
      </c>
      <c r="O28" s="4"/>
      <c r="P28" s="3">
        <v>300</v>
      </c>
      <c r="Q28" s="4"/>
      <c r="R28" s="3">
        <f t="shared" si="3"/>
        <v>-19.399999999999999</v>
      </c>
      <c r="S28" s="4"/>
      <c r="T28" s="37">
        <v>300</v>
      </c>
      <c r="V28" s="13" t="s">
        <v>169</v>
      </c>
      <c r="Y28" s="18" t="s">
        <v>194</v>
      </c>
    </row>
    <row r="29" spans="1:25" outlineLevel="3" x14ac:dyDescent="0.3">
      <c r="A29" s="2"/>
      <c r="B29" s="2"/>
      <c r="C29" s="2"/>
      <c r="D29" s="2"/>
      <c r="E29" s="2" t="s">
        <v>24</v>
      </c>
      <c r="F29" s="2"/>
      <c r="G29" s="2"/>
      <c r="H29" s="3">
        <v>689.61</v>
      </c>
      <c r="I29" s="4"/>
      <c r="J29" s="3">
        <v>700</v>
      </c>
      <c r="K29" s="4"/>
      <c r="L29" s="3">
        <f t="shared" si="2"/>
        <v>-10.39</v>
      </c>
      <c r="M29" s="4"/>
      <c r="N29" s="3">
        <v>524.16999999999996</v>
      </c>
      <c r="O29" s="4"/>
      <c r="P29" s="3">
        <v>700</v>
      </c>
      <c r="Q29" s="4"/>
      <c r="R29" s="3">
        <f t="shared" si="3"/>
        <v>-175.83</v>
      </c>
      <c r="S29" s="4"/>
      <c r="T29" s="16">
        <v>950</v>
      </c>
      <c r="V29" s="13" t="s">
        <v>169</v>
      </c>
      <c r="Y29" s="74" t="s">
        <v>210</v>
      </c>
    </row>
    <row r="30" spans="1:25" ht="15" outlineLevel="3" thickBot="1" x14ac:dyDescent="0.35">
      <c r="A30" s="2"/>
      <c r="B30" s="2"/>
      <c r="C30" s="2"/>
      <c r="D30" s="2"/>
      <c r="E30" s="2" t="s">
        <v>25</v>
      </c>
      <c r="F30" s="2"/>
      <c r="G30" s="2"/>
      <c r="H30" s="5">
        <v>600</v>
      </c>
      <c r="I30" s="4"/>
      <c r="J30" s="5">
        <v>600</v>
      </c>
      <c r="K30" s="4"/>
      <c r="L30" s="5">
        <f t="shared" si="2"/>
        <v>0</v>
      </c>
      <c r="M30" s="4"/>
      <c r="N30" s="5">
        <v>500</v>
      </c>
      <c r="O30" s="4"/>
      <c r="P30" s="5">
        <v>600</v>
      </c>
      <c r="Q30" s="4"/>
      <c r="R30" s="5">
        <f t="shared" si="3"/>
        <v>-100</v>
      </c>
      <c r="S30" s="4"/>
      <c r="T30" s="39">
        <v>600</v>
      </c>
      <c r="V30" s="13" t="s">
        <v>169</v>
      </c>
      <c r="Y30" s="13" t="s">
        <v>117</v>
      </c>
    </row>
    <row r="31" spans="1:25" outlineLevel="2" x14ac:dyDescent="0.3">
      <c r="A31" s="2"/>
      <c r="B31" s="2"/>
      <c r="C31" s="2"/>
      <c r="D31" s="42" t="s">
        <v>26</v>
      </c>
      <c r="E31" s="42"/>
      <c r="F31" s="42"/>
      <c r="G31" s="42"/>
      <c r="H31" s="3">
        <f>ROUND(SUM(H23:H30),5)</f>
        <v>19008.919999999998</v>
      </c>
      <c r="I31" s="4"/>
      <c r="J31" s="3">
        <f>ROUND(SUM(J23:J30),5)</f>
        <v>18670</v>
      </c>
      <c r="K31" s="4"/>
      <c r="L31" s="3">
        <f t="shared" si="2"/>
        <v>338.92</v>
      </c>
      <c r="M31" s="4"/>
      <c r="N31" s="3">
        <f>ROUND(SUM(N23:N30),5)</f>
        <v>13984.16</v>
      </c>
      <c r="O31" s="4"/>
      <c r="P31" s="3">
        <f>ROUND(SUM(P23:P30),5)</f>
        <v>18400</v>
      </c>
      <c r="Q31" s="4"/>
      <c r="R31" s="3">
        <f t="shared" si="3"/>
        <v>-4415.84</v>
      </c>
      <c r="S31" s="4"/>
      <c r="T31" s="3">
        <f>ROUND(SUM(T23:T30),5)</f>
        <v>18850</v>
      </c>
    </row>
    <row r="32" spans="1:25" outlineLevel="3" x14ac:dyDescent="0.3">
      <c r="A32" s="2"/>
      <c r="B32" s="2"/>
      <c r="C32" s="2"/>
      <c r="D32" s="2" t="s">
        <v>27</v>
      </c>
      <c r="E32" s="2"/>
      <c r="F32" s="2"/>
      <c r="G32" s="2"/>
      <c r="H32" s="3"/>
      <c r="I32" s="4"/>
      <c r="J32" s="3"/>
      <c r="K32" s="4"/>
      <c r="L32" s="3"/>
      <c r="M32" s="4"/>
      <c r="N32" s="3"/>
      <c r="O32" s="4"/>
      <c r="P32" s="3"/>
      <c r="Q32" s="4"/>
      <c r="R32" s="3"/>
      <c r="S32" s="4"/>
      <c r="T32" s="36"/>
    </row>
    <row r="33" spans="1:25" outlineLevel="3" x14ac:dyDescent="0.3">
      <c r="A33" s="2"/>
      <c r="B33" s="2"/>
      <c r="C33" s="2"/>
      <c r="D33" s="2"/>
      <c r="E33" s="77" t="s">
        <v>118</v>
      </c>
      <c r="F33" s="77"/>
      <c r="G33" s="77"/>
      <c r="H33" s="3"/>
      <c r="I33" s="4"/>
      <c r="J33" s="3"/>
      <c r="K33" s="4"/>
      <c r="L33" s="3"/>
      <c r="M33" s="4"/>
      <c r="N33" s="3">
        <v>1500</v>
      </c>
      <c r="O33" s="4"/>
      <c r="P33" s="3"/>
      <c r="Q33" s="4"/>
      <c r="R33" s="3"/>
      <c r="S33" s="4"/>
      <c r="T33" s="16">
        <v>3000</v>
      </c>
      <c r="V33" s="13" t="s">
        <v>129</v>
      </c>
      <c r="Y33" s="13" t="s">
        <v>212</v>
      </c>
    </row>
    <row r="34" spans="1:25" outlineLevel="3" x14ac:dyDescent="0.3">
      <c r="A34" s="2"/>
      <c r="B34" s="2"/>
      <c r="C34" s="2"/>
      <c r="D34" s="2"/>
      <c r="E34" s="2" t="s">
        <v>28</v>
      </c>
      <c r="F34" s="2"/>
      <c r="G34" s="2"/>
      <c r="H34" s="3">
        <v>0</v>
      </c>
      <c r="I34" s="4"/>
      <c r="J34" s="3">
        <v>1000</v>
      </c>
      <c r="K34" s="4"/>
      <c r="L34" s="3">
        <f>ROUND((H34-J34),5)</f>
        <v>-1000</v>
      </c>
      <c r="M34" s="4"/>
      <c r="N34" s="3">
        <v>288.92</v>
      </c>
      <c r="O34" s="4"/>
      <c r="P34" s="3">
        <v>1000</v>
      </c>
      <c r="Q34" s="4"/>
      <c r="R34" s="3">
        <f>ROUND((N34-P34),5)</f>
        <v>-711.08</v>
      </c>
      <c r="S34" s="4"/>
      <c r="T34" s="16">
        <v>1300</v>
      </c>
      <c r="V34" s="13" t="s">
        <v>129</v>
      </c>
      <c r="Y34" s="13" t="s">
        <v>130</v>
      </c>
    </row>
    <row r="35" spans="1:25" ht="103.8" outlineLevel="3" thickBot="1" x14ac:dyDescent="0.35">
      <c r="A35" s="2"/>
      <c r="B35" s="2"/>
      <c r="C35" s="2"/>
      <c r="D35" s="2"/>
      <c r="E35" s="2" t="s">
        <v>29</v>
      </c>
      <c r="F35" s="2"/>
      <c r="G35" s="2"/>
      <c r="H35" s="5">
        <v>2986.55</v>
      </c>
      <c r="I35" s="4"/>
      <c r="J35" s="5">
        <v>6000</v>
      </c>
      <c r="K35" s="4"/>
      <c r="L35" s="5">
        <f>ROUND((H35-J35),5)</f>
        <v>-3013.45</v>
      </c>
      <c r="M35" s="4"/>
      <c r="N35" s="5">
        <v>429.89</v>
      </c>
      <c r="O35" s="4"/>
      <c r="P35" s="5">
        <v>2700</v>
      </c>
      <c r="Q35" s="4"/>
      <c r="R35" s="5">
        <f>ROUND((N35-P35),5)</f>
        <v>-2270.11</v>
      </c>
      <c r="S35" s="4"/>
      <c r="T35" s="17">
        <v>1650</v>
      </c>
      <c r="V35" s="36" t="s">
        <v>131</v>
      </c>
      <c r="W35" s="36"/>
      <c r="X35" s="36"/>
      <c r="Y35" s="34" t="s">
        <v>213</v>
      </c>
    </row>
    <row r="36" spans="1:25" outlineLevel="2" x14ac:dyDescent="0.3">
      <c r="A36" s="2"/>
      <c r="B36" s="2"/>
      <c r="C36" s="2"/>
      <c r="D36" s="42" t="s">
        <v>30</v>
      </c>
      <c r="E36" s="42"/>
      <c r="F36" s="42"/>
      <c r="G36" s="42"/>
      <c r="H36" s="3">
        <f>ROUND(SUM(H32:H35),5)</f>
        <v>2986.55</v>
      </c>
      <c r="I36" s="4"/>
      <c r="J36" s="3">
        <f>ROUND(SUM(J32:J35),5)</f>
        <v>7000</v>
      </c>
      <c r="K36" s="4"/>
      <c r="L36" s="3">
        <f>ROUND((H36-J36),5)</f>
        <v>-4013.45</v>
      </c>
      <c r="M36" s="4"/>
      <c r="N36" s="3">
        <f>ROUND(SUM(N32:N35),5)</f>
        <v>2218.81</v>
      </c>
      <c r="O36" s="4"/>
      <c r="P36" s="3">
        <f>ROUND(SUM(P32:P35),5)</f>
        <v>3700</v>
      </c>
      <c r="Q36" s="4"/>
      <c r="R36" s="3">
        <f>ROUND((N36-P36),5)</f>
        <v>-1481.19</v>
      </c>
      <c r="S36" s="4"/>
      <c r="T36" s="3">
        <f>ROUND(SUM(T32:T35),5)</f>
        <v>5950</v>
      </c>
    </row>
    <row r="37" spans="1:25" outlineLevel="3" x14ac:dyDescent="0.3">
      <c r="A37" s="2"/>
      <c r="B37" s="2"/>
      <c r="C37" s="2"/>
      <c r="D37" s="2" t="s">
        <v>31</v>
      </c>
      <c r="E37" s="2"/>
      <c r="F37" s="2"/>
      <c r="G37" s="2"/>
      <c r="H37" s="3"/>
      <c r="I37" s="4"/>
      <c r="J37" s="3"/>
      <c r="K37" s="4"/>
      <c r="L37" s="3"/>
      <c r="M37" s="4"/>
      <c r="N37" s="3"/>
      <c r="O37" s="4"/>
      <c r="P37" s="3"/>
      <c r="Q37" s="4"/>
      <c r="R37" s="3"/>
      <c r="S37" s="4"/>
      <c r="T37" s="36"/>
    </row>
    <row r="38" spans="1:25" ht="21.6" outlineLevel="4" x14ac:dyDescent="0.3">
      <c r="A38" s="2"/>
      <c r="B38" s="2"/>
      <c r="C38" s="2"/>
      <c r="D38" s="2"/>
      <c r="E38" s="2" t="s">
        <v>32</v>
      </c>
      <c r="F38" s="2"/>
      <c r="G38" s="2"/>
      <c r="H38" s="3"/>
      <c r="I38" s="4"/>
      <c r="J38" s="3"/>
      <c r="K38" s="4"/>
      <c r="L38" s="3"/>
      <c r="M38" s="4"/>
      <c r="N38" s="3"/>
      <c r="O38" s="4"/>
      <c r="P38" s="3"/>
      <c r="Q38" s="4"/>
      <c r="R38" s="3"/>
      <c r="S38" s="4"/>
      <c r="T38" s="36"/>
      <c r="Y38" s="18" t="s">
        <v>132</v>
      </c>
    </row>
    <row r="39" spans="1:25" outlineLevel="4" x14ac:dyDescent="0.3">
      <c r="A39" s="2"/>
      <c r="B39" s="2"/>
      <c r="C39" s="2"/>
      <c r="D39" s="2"/>
      <c r="E39" s="2"/>
      <c r="F39" s="2" t="s">
        <v>33</v>
      </c>
      <c r="G39" s="2"/>
      <c r="H39" s="3">
        <v>501.84</v>
      </c>
      <c r="I39" s="4"/>
      <c r="J39" s="3">
        <v>1700</v>
      </c>
      <c r="K39" s="4"/>
      <c r="L39" s="3">
        <f>ROUND((H39-J39),5)</f>
        <v>-1198.1600000000001</v>
      </c>
      <c r="M39" s="4"/>
      <c r="N39" s="3">
        <v>912.63</v>
      </c>
      <c r="O39" s="4"/>
      <c r="P39" s="3">
        <v>1700</v>
      </c>
      <c r="Q39" s="4"/>
      <c r="R39" s="3">
        <f>ROUND((N39-P39),5)</f>
        <v>-787.37</v>
      </c>
      <c r="S39" s="4"/>
      <c r="T39" s="16">
        <v>1440</v>
      </c>
      <c r="Y39" s="13" t="s">
        <v>211</v>
      </c>
    </row>
    <row r="40" spans="1:25" outlineLevel="4" x14ac:dyDescent="0.3">
      <c r="A40" s="2"/>
      <c r="B40" s="2"/>
      <c r="C40" s="2"/>
      <c r="D40" s="2"/>
      <c r="E40" s="2"/>
      <c r="F40" s="2" t="s">
        <v>34</v>
      </c>
      <c r="G40" s="2"/>
      <c r="H40" s="3">
        <v>365.35</v>
      </c>
      <c r="I40" s="4"/>
      <c r="J40" s="3">
        <v>1000</v>
      </c>
      <c r="K40" s="4"/>
      <c r="L40" s="3">
        <f>ROUND((H40-J40),5)</f>
        <v>-634.65</v>
      </c>
      <c r="M40" s="4"/>
      <c r="N40" s="3">
        <v>543.17999999999995</v>
      </c>
      <c r="O40" s="4"/>
      <c r="P40" s="3">
        <v>1000</v>
      </c>
      <c r="Q40" s="4"/>
      <c r="R40" s="3">
        <f>ROUND((N40-P40),5)</f>
        <v>-456.82</v>
      </c>
      <c r="S40" s="4"/>
      <c r="T40" s="16">
        <v>800</v>
      </c>
      <c r="Y40" s="34"/>
    </row>
    <row r="41" spans="1:25" outlineLevel="4" x14ac:dyDescent="0.3">
      <c r="A41" s="2"/>
      <c r="B41" s="2"/>
      <c r="C41" s="2"/>
      <c r="D41" s="2"/>
      <c r="E41" s="2"/>
      <c r="F41" s="2" t="s">
        <v>35</v>
      </c>
      <c r="G41" s="2"/>
      <c r="H41" s="3">
        <v>2862.18</v>
      </c>
      <c r="I41" s="4"/>
      <c r="J41" s="3">
        <v>3830</v>
      </c>
      <c r="K41" s="4"/>
      <c r="L41" s="3">
        <f>ROUND((H41-J41),5)</f>
        <v>-967.82</v>
      </c>
      <c r="M41" s="4"/>
      <c r="N41" s="3">
        <v>2155.46</v>
      </c>
      <c r="O41" s="4"/>
      <c r="P41" s="3">
        <v>3850</v>
      </c>
      <c r="Q41" s="4"/>
      <c r="R41" s="3">
        <f>ROUND((N41-P41),5)</f>
        <v>-1694.54</v>
      </c>
      <c r="S41" s="4"/>
      <c r="T41" s="16">
        <v>2950</v>
      </c>
      <c r="V41" s="13" t="s">
        <v>169</v>
      </c>
    </row>
    <row r="42" spans="1:25" ht="15" outlineLevel="4" thickBot="1" x14ac:dyDescent="0.35">
      <c r="A42" s="2"/>
      <c r="B42" s="2"/>
      <c r="C42" s="2"/>
      <c r="D42" s="2"/>
      <c r="E42" s="2"/>
      <c r="F42" s="2" t="s">
        <v>36</v>
      </c>
      <c r="G42" s="2"/>
      <c r="H42" s="5">
        <v>0</v>
      </c>
      <c r="I42" s="4"/>
      <c r="J42" s="5"/>
      <c r="K42" s="4"/>
      <c r="L42" s="5"/>
      <c r="M42" s="4"/>
      <c r="N42" s="5"/>
      <c r="O42" s="4"/>
      <c r="P42" s="5"/>
      <c r="Q42" s="4"/>
      <c r="R42" s="5"/>
      <c r="S42" s="4"/>
      <c r="T42" s="5"/>
    </row>
    <row r="43" spans="1:25" outlineLevel="3" x14ac:dyDescent="0.3">
      <c r="A43" s="2"/>
      <c r="B43" s="2"/>
      <c r="C43" s="2"/>
      <c r="D43" s="2"/>
      <c r="E43" s="43" t="s">
        <v>37</v>
      </c>
      <c r="F43" s="43"/>
      <c r="G43" s="43"/>
      <c r="H43" s="3">
        <f>ROUND(SUM(H38:H42),5)</f>
        <v>3729.37</v>
      </c>
      <c r="I43" s="4"/>
      <c r="J43" s="3">
        <f>ROUND(SUM(J38:J42),5)</f>
        <v>6530</v>
      </c>
      <c r="K43" s="4"/>
      <c r="L43" s="3">
        <f>ROUND((H43-J43),5)</f>
        <v>-2800.63</v>
      </c>
      <c r="M43" s="4"/>
      <c r="N43" s="3">
        <f>ROUND(SUM(N38:N42),5)</f>
        <v>3611.27</v>
      </c>
      <c r="O43" s="4"/>
      <c r="P43" s="3">
        <f>ROUND(SUM(P38:P42),5)</f>
        <v>6550</v>
      </c>
      <c r="Q43" s="4"/>
      <c r="R43" s="3">
        <f>ROUND((N43-P43),5)</f>
        <v>-2938.73</v>
      </c>
      <c r="S43" s="4"/>
      <c r="T43" s="3">
        <f>ROUND(SUM(T38:T42),5)</f>
        <v>5190</v>
      </c>
    </row>
    <row r="44" spans="1:25" outlineLevel="4" x14ac:dyDescent="0.3">
      <c r="A44" s="2"/>
      <c r="B44" s="2"/>
      <c r="C44" s="2"/>
      <c r="D44" s="2"/>
      <c r="E44" s="2" t="s">
        <v>38</v>
      </c>
      <c r="F44" s="2"/>
      <c r="G44" s="2"/>
      <c r="H44" s="3"/>
      <c r="I44" s="4"/>
      <c r="J44" s="3"/>
      <c r="K44" s="4"/>
      <c r="L44" s="3"/>
      <c r="M44" s="4"/>
      <c r="N44" s="3"/>
      <c r="O44" s="4"/>
      <c r="P44" s="3"/>
      <c r="Q44" s="4"/>
      <c r="R44" s="3"/>
      <c r="S44" s="4"/>
      <c r="T44" s="36"/>
    </row>
    <row r="45" spans="1:25" outlineLevel="4" x14ac:dyDescent="0.3">
      <c r="A45" s="2"/>
      <c r="B45" s="2"/>
      <c r="C45" s="2"/>
      <c r="D45" s="2"/>
      <c r="E45" s="2"/>
      <c r="F45" s="2" t="s">
        <v>39</v>
      </c>
      <c r="G45" s="2"/>
      <c r="H45" s="3">
        <v>0</v>
      </c>
      <c r="I45" s="4"/>
      <c r="J45" s="3">
        <v>0</v>
      </c>
      <c r="K45" s="4"/>
      <c r="L45" s="3">
        <f t="shared" ref="L45:L53" si="4">ROUND((H45-J45),5)</f>
        <v>0</v>
      </c>
      <c r="M45" s="4"/>
      <c r="N45" s="3">
        <v>0</v>
      </c>
      <c r="O45" s="4"/>
      <c r="P45" s="3"/>
      <c r="Q45" s="4"/>
      <c r="R45" s="3"/>
      <c r="S45" s="4"/>
      <c r="T45" s="37">
        <v>0</v>
      </c>
    </row>
    <row r="46" spans="1:25" outlineLevel="4" x14ac:dyDescent="0.3">
      <c r="A46" s="2"/>
      <c r="B46" s="2"/>
      <c r="C46" s="2"/>
      <c r="D46" s="2"/>
      <c r="E46" s="2"/>
      <c r="F46" s="2" t="s">
        <v>33</v>
      </c>
      <c r="G46" s="2"/>
      <c r="H46" s="3">
        <v>0</v>
      </c>
      <c r="I46" s="4"/>
      <c r="J46" s="3">
        <v>0</v>
      </c>
      <c r="K46" s="4"/>
      <c r="L46" s="3">
        <f t="shared" si="4"/>
        <v>0</v>
      </c>
      <c r="M46" s="4"/>
      <c r="N46" s="3">
        <v>0</v>
      </c>
      <c r="O46" s="4"/>
      <c r="P46" s="3"/>
      <c r="Q46" s="4"/>
      <c r="R46" s="3"/>
      <c r="S46" s="4"/>
      <c r="T46" s="37">
        <v>0</v>
      </c>
    </row>
    <row r="47" spans="1:25" ht="21.6" outlineLevel="4" x14ac:dyDescent="0.3">
      <c r="A47" s="2"/>
      <c r="B47" s="2"/>
      <c r="C47" s="2"/>
      <c r="D47" s="2"/>
      <c r="E47" s="2"/>
      <c r="F47" s="2" t="s">
        <v>34</v>
      </c>
      <c r="G47" s="2"/>
      <c r="H47" s="3">
        <v>690</v>
      </c>
      <c r="I47" s="4"/>
      <c r="J47" s="3">
        <v>600</v>
      </c>
      <c r="K47" s="4"/>
      <c r="L47" s="3">
        <f t="shared" si="4"/>
        <v>90</v>
      </c>
      <c r="M47" s="4"/>
      <c r="N47" s="3">
        <v>300</v>
      </c>
      <c r="O47" s="4"/>
      <c r="P47" s="3">
        <v>720</v>
      </c>
      <c r="Q47" s="4"/>
      <c r="R47" s="3">
        <f>ROUND((N47-P47),5)</f>
        <v>-420</v>
      </c>
      <c r="S47" s="4"/>
      <c r="T47" s="37">
        <v>780</v>
      </c>
      <c r="V47" s="13" t="s">
        <v>169</v>
      </c>
      <c r="Y47" s="18" t="s">
        <v>167</v>
      </c>
    </row>
    <row r="48" spans="1:25" ht="15" outlineLevel="4" thickBot="1" x14ac:dyDescent="0.35">
      <c r="A48" s="2"/>
      <c r="B48" s="2"/>
      <c r="C48" s="2"/>
      <c r="D48" s="2"/>
      <c r="E48" s="2"/>
      <c r="F48" s="2" t="s">
        <v>35</v>
      </c>
      <c r="G48" s="2"/>
      <c r="H48" s="5">
        <v>0</v>
      </c>
      <c r="I48" s="4"/>
      <c r="J48" s="5">
        <v>0</v>
      </c>
      <c r="K48" s="4"/>
      <c r="L48" s="5">
        <f t="shared" si="4"/>
        <v>0</v>
      </c>
      <c r="M48" s="4"/>
      <c r="N48" s="5">
        <v>0</v>
      </c>
      <c r="O48" s="4"/>
      <c r="P48" s="5"/>
      <c r="Q48" s="4"/>
      <c r="R48" s="5"/>
      <c r="S48" s="4"/>
      <c r="T48" s="5"/>
    </row>
    <row r="49" spans="1:25" outlineLevel="3" x14ac:dyDescent="0.3">
      <c r="A49" s="2"/>
      <c r="B49" s="2"/>
      <c r="C49" s="2"/>
      <c r="D49" s="2"/>
      <c r="E49" s="43" t="s">
        <v>40</v>
      </c>
      <c r="F49" s="43"/>
      <c r="G49" s="43"/>
      <c r="H49" s="3">
        <f>ROUND(SUM(H44:H48),5)</f>
        <v>690</v>
      </c>
      <c r="I49" s="4"/>
      <c r="J49" s="3">
        <f>ROUND(SUM(J44:J48),5)</f>
        <v>600</v>
      </c>
      <c r="K49" s="4"/>
      <c r="L49" s="3">
        <f t="shared" si="4"/>
        <v>90</v>
      </c>
      <c r="M49" s="4"/>
      <c r="N49" s="3">
        <f>ROUND(SUM(N44:N48),5)</f>
        <v>300</v>
      </c>
      <c r="O49" s="4"/>
      <c r="P49" s="3">
        <f>ROUND(SUM(P44:P48),5)</f>
        <v>720</v>
      </c>
      <c r="Q49" s="4"/>
      <c r="R49" s="3">
        <f>ROUND((N49-P49),5)</f>
        <v>-420</v>
      </c>
      <c r="S49" s="4"/>
      <c r="T49" s="3">
        <f>ROUND(SUM(T44:T48),5)</f>
        <v>780</v>
      </c>
    </row>
    <row r="50" spans="1:25" outlineLevel="3" x14ac:dyDescent="0.3">
      <c r="A50" s="2"/>
      <c r="B50" s="2"/>
      <c r="C50" s="2"/>
      <c r="D50" s="2"/>
      <c r="E50" s="43" t="s">
        <v>203</v>
      </c>
      <c r="F50" s="43"/>
      <c r="G50" s="43"/>
      <c r="H50" s="3">
        <v>220.07</v>
      </c>
      <c r="I50" s="4"/>
      <c r="J50" s="3">
        <v>220</v>
      </c>
      <c r="K50" s="4"/>
      <c r="L50" s="3">
        <f t="shared" si="4"/>
        <v>7.0000000000000007E-2</v>
      </c>
      <c r="M50" s="4"/>
      <c r="N50" s="3">
        <v>234.5</v>
      </c>
      <c r="O50" s="4"/>
      <c r="P50" s="3">
        <v>220</v>
      </c>
      <c r="Q50" s="4"/>
      <c r="R50" s="3">
        <f>ROUND((N50-P50),5)</f>
        <v>14.5</v>
      </c>
      <c r="S50" s="4"/>
      <c r="T50" s="37">
        <v>250</v>
      </c>
      <c r="Y50" s="13" t="s">
        <v>200</v>
      </c>
    </row>
    <row r="51" spans="1:25" outlineLevel="3" x14ac:dyDescent="0.3">
      <c r="A51" s="2"/>
      <c r="B51" s="2"/>
      <c r="C51" s="2"/>
      <c r="D51" s="2"/>
      <c r="E51" s="43" t="s">
        <v>41</v>
      </c>
      <c r="F51" s="43"/>
      <c r="G51" s="43"/>
      <c r="H51" s="3">
        <v>1152</v>
      </c>
      <c r="I51" s="4"/>
      <c r="J51" s="3">
        <v>1152</v>
      </c>
      <c r="K51" s="4"/>
      <c r="L51" s="3">
        <f t="shared" si="4"/>
        <v>0</v>
      </c>
      <c r="M51" s="4"/>
      <c r="N51" s="3">
        <v>1210</v>
      </c>
      <c r="O51" s="4"/>
      <c r="P51" s="3">
        <v>1152</v>
      </c>
      <c r="Q51" s="4"/>
      <c r="R51" s="3">
        <f>ROUND((N51-P51),5)</f>
        <v>58</v>
      </c>
      <c r="S51" s="4"/>
      <c r="T51" s="37">
        <v>1210</v>
      </c>
      <c r="Y51" s="13" t="s">
        <v>201</v>
      </c>
    </row>
    <row r="52" spans="1:25" ht="15" outlineLevel="3" thickBot="1" x14ac:dyDescent="0.35">
      <c r="A52" s="2"/>
      <c r="B52" s="2"/>
      <c r="C52" s="2"/>
      <c r="D52" s="2"/>
      <c r="E52" s="2" t="s">
        <v>42</v>
      </c>
      <c r="F52" s="2"/>
      <c r="G52" s="2"/>
      <c r="H52" s="5">
        <v>0</v>
      </c>
      <c r="I52" s="4"/>
      <c r="J52" s="5">
        <v>0</v>
      </c>
      <c r="K52" s="4"/>
      <c r="L52" s="5">
        <f t="shared" si="4"/>
        <v>0</v>
      </c>
      <c r="M52" s="4"/>
      <c r="N52" s="5">
        <v>0</v>
      </c>
      <c r="O52" s="4"/>
      <c r="P52" s="5"/>
      <c r="Q52" s="4"/>
      <c r="R52" s="5"/>
      <c r="S52" s="4"/>
      <c r="T52" s="5"/>
    </row>
    <row r="53" spans="1:25" outlineLevel="2" x14ac:dyDescent="0.3">
      <c r="A53" s="2"/>
      <c r="B53" s="2"/>
      <c r="C53" s="2"/>
      <c r="D53" s="42" t="s">
        <v>43</v>
      </c>
      <c r="E53" s="42"/>
      <c r="F53" s="42"/>
      <c r="G53" s="42"/>
      <c r="H53" s="3">
        <f>ROUND(H37+H43+SUM(H49:H52),5)</f>
        <v>5791.44</v>
      </c>
      <c r="I53" s="4"/>
      <c r="J53" s="3">
        <f>ROUND(J37+J43+SUM(J49:J52),5)</f>
        <v>8502</v>
      </c>
      <c r="K53" s="4"/>
      <c r="L53" s="3">
        <f t="shared" si="4"/>
        <v>-2710.56</v>
      </c>
      <c r="M53" s="4"/>
      <c r="N53" s="3">
        <f>ROUND(N37+N43+SUM(N49:N52),5)</f>
        <v>5355.77</v>
      </c>
      <c r="O53" s="4"/>
      <c r="P53" s="3">
        <f>ROUND(P37+P43+SUM(P49:P52),5)</f>
        <v>8642</v>
      </c>
      <c r="Q53" s="4"/>
      <c r="R53" s="3">
        <f>ROUND((N53-P53),5)</f>
        <v>-3286.23</v>
      </c>
      <c r="S53" s="4"/>
      <c r="T53" s="3">
        <f>ROUND(T36+T43+SUM(T49:T52),5)</f>
        <v>13380</v>
      </c>
    </row>
    <row r="54" spans="1:25" outlineLevel="3" x14ac:dyDescent="0.3">
      <c r="A54" s="2"/>
      <c r="B54" s="2"/>
      <c r="C54" s="2"/>
      <c r="D54" s="2" t="s">
        <v>44</v>
      </c>
      <c r="E54" s="2"/>
      <c r="F54" s="2"/>
      <c r="G54" s="2"/>
      <c r="H54" s="3"/>
      <c r="I54" s="4"/>
      <c r="J54" s="3"/>
      <c r="K54" s="4"/>
      <c r="L54" s="3"/>
      <c r="M54" s="4"/>
      <c r="N54" s="3"/>
      <c r="O54" s="4"/>
      <c r="P54" s="3"/>
      <c r="Q54" s="4"/>
      <c r="R54" s="3"/>
      <c r="S54" s="4"/>
      <c r="T54" s="36"/>
    </row>
    <row r="55" spans="1:25" outlineLevel="3" x14ac:dyDescent="0.3">
      <c r="A55" s="2"/>
      <c r="B55" s="2"/>
      <c r="C55" s="2"/>
      <c r="D55" s="2"/>
      <c r="E55" s="2" t="s">
        <v>217</v>
      </c>
      <c r="F55" s="2"/>
      <c r="G55" s="2"/>
      <c r="H55" s="3">
        <v>4795</v>
      </c>
      <c r="I55" s="4"/>
      <c r="J55" s="3">
        <v>5500</v>
      </c>
      <c r="K55" s="4"/>
      <c r="L55" s="3">
        <f>ROUND((H55-J55),5)</f>
        <v>-705</v>
      </c>
      <c r="M55" s="4"/>
      <c r="N55" s="3">
        <v>0</v>
      </c>
      <c r="O55" s="4"/>
      <c r="P55" s="3"/>
      <c r="Q55" s="4"/>
      <c r="R55" s="3"/>
      <c r="S55" s="4"/>
      <c r="T55" s="36"/>
    </row>
    <row r="56" spans="1:25" outlineLevel="3" x14ac:dyDescent="0.3">
      <c r="A56" s="2"/>
      <c r="B56" s="2"/>
      <c r="C56" s="2"/>
      <c r="D56" s="2"/>
      <c r="E56" s="2" t="s">
        <v>45</v>
      </c>
      <c r="F56" s="2"/>
      <c r="G56" s="2"/>
      <c r="H56" s="3">
        <v>1129.94</v>
      </c>
      <c r="I56" s="4"/>
      <c r="J56" s="3">
        <v>900</v>
      </c>
      <c r="K56" s="4"/>
      <c r="L56" s="3">
        <f>ROUND((H56-J56),5)</f>
        <v>229.94</v>
      </c>
      <c r="M56" s="4"/>
      <c r="N56" s="3">
        <v>0</v>
      </c>
      <c r="O56" s="4"/>
      <c r="P56" s="3">
        <v>200</v>
      </c>
      <c r="Q56" s="4"/>
      <c r="R56" s="3">
        <f>ROUND((N56-P56),5)</f>
        <v>-200</v>
      </c>
      <c r="S56" s="4"/>
      <c r="T56" s="16">
        <v>2300</v>
      </c>
      <c r="V56" s="13" t="s">
        <v>218</v>
      </c>
      <c r="Y56" s="13" t="s">
        <v>202</v>
      </c>
    </row>
    <row r="57" spans="1:25" outlineLevel="3" x14ac:dyDescent="0.3">
      <c r="A57" s="2"/>
      <c r="B57" s="2"/>
      <c r="C57" s="2"/>
      <c r="D57" s="2"/>
      <c r="E57" s="2" t="s">
        <v>46</v>
      </c>
      <c r="F57" s="2"/>
      <c r="G57" s="2"/>
      <c r="H57" s="3">
        <v>19926</v>
      </c>
      <c r="I57" s="4"/>
      <c r="J57" s="3">
        <v>20076</v>
      </c>
      <c r="K57" s="4"/>
      <c r="L57" s="3">
        <f>ROUND((H57-J57),5)</f>
        <v>-150</v>
      </c>
      <c r="M57" s="4"/>
      <c r="N57" s="3">
        <v>19278</v>
      </c>
      <c r="O57" s="4"/>
      <c r="P57" s="3">
        <v>20000</v>
      </c>
      <c r="Q57" s="4"/>
      <c r="R57" s="3">
        <f>ROUND((N57-P57),5)</f>
        <v>-722</v>
      </c>
      <c r="S57" s="4"/>
      <c r="T57" s="41">
        <v>20000</v>
      </c>
      <c r="V57" s="13" t="s">
        <v>169</v>
      </c>
      <c r="Y57" s="13" t="s">
        <v>195</v>
      </c>
    </row>
    <row r="58" spans="1:25" outlineLevel="4" x14ac:dyDescent="0.3">
      <c r="A58" s="2"/>
      <c r="B58" s="2"/>
      <c r="C58" s="2"/>
      <c r="D58" s="2"/>
      <c r="E58" s="2" t="s">
        <v>47</v>
      </c>
      <c r="F58" s="2"/>
      <c r="G58" s="2"/>
      <c r="H58" s="3"/>
      <c r="I58" s="4"/>
      <c r="J58" s="3"/>
      <c r="K58" s="4"/>
      <c r="L58" s="3"/>
      <c r="M58" s="4"/>
      <c r="N58" s="3"/>
      <c r="O58" s="4"/>
      <c r="P58" s="3"/>
      <c r="Q58" s="4"/>
      <c r="R58" s="3"/>
      <c r="S58" s="4"/>
      <c r="T58" s="36"/>
    </row>
    <row r="59" spans="1:25" outlineLevel="5" x14ac:dyDescent="0.3">
      <c r="A59" s="2"/>
      <c r="B59" s="2"/>
      <c r="C59" s="2"/>
      <c r="D59" s="2"/>
      <c r="E59" s="2"/>
      <c r="F59" s="2" t="s">
        <v>39</v>
      </c>
      <c r="G59" s="2"/>
      <c r="H59" s="3"/>
      <c r="I59" s="4"/>
      <c r="J59" s="3"/>
      <c r="K59" s="4"/>
      <c r="L59" s="3"/>
      <c r="M59" s="4"/>
      <c r="N59" s="3"/>
      <c r="O59" s="4"/>
      <c r="P59" s="3"/>
      <c r="Q59" s="4"/>
      <c r="R59" s="3"/>
      <c r="S59" s="4"/>
      <c r="T59" s="36"/>
    </row>
    <row r="60" spans="1:25" outlineLevel="5" x14ac:dyDescent="0.3">
      <c r="A60" s="2"/>
      <c r="B60" s="2"/>
      <c r="C60" s="2"/>
      <c r="D60" s="2"/>
      <c r="E60" s="2"/>
      <c r="F60" s="2"/>
      <c r="G60" s="2" t="s">
        <v>48</v>
      </c>
      <c r="H60" s="3">
        <v>0</v>
      </c>
      <c r="I60" s="4"/>
      <c r="J60" s="3">
        <v>0</v>
      </c>
      <c r="K60" s="4"/>
      <c r="L60" s="3">
        <f>ROUND((H60-J60),5)</f>
        <v>0</v>
      </c>
      <c r="M60" s="4"/>
      <c r="N60" s="3">
        <v>0</v>
      </c>
      <c r="O60" s="4"/>
      <c r="P60" s="3">
        <v>0</v>
      </c>
      <c r="Q60" s="4"/>
      <c r="R60" s="3">
        <f>ROUND((N60-P60),5)</f>
        <v>0</v>
      </c>
      <c r="S60" s="4"/>
      <c r="T60" s="36"/>
    </row>
    <row r="61" spans="1:25" ht="22.2" outlineLevel="5" thickBot="1" x14ac:dyDescent="0.35">
      <c r="A61" s="2"/>
      <c r="B61" s="2"/>
      <c r="C61" s="2"/>
      <c r="D61" s="2"/>
      <c r="E61" s="2"/>
      <c r="F61" s="2"/>
      <c r="G61" s="2" t="s">
        <v>49</v>
      </c>
      <c r="H61" s="5">
        <v>1010.69</v>
      </c>
      <c r="I61" s="4"/>
      <c r="J61" s="5">
        <v>1140</v>
      </c>
      <c r="K61" s="4"/>
      <c r="L61" s="5">
        <f>ROUND((H61-J61),5)</f>
        <v>-129.31</v>
      </c>
      <c r="M61" s="4"/>
      <c r="N61" s="5">
        <v>1065.02</v>
      </c>
      <c r="O61" s="4"/>
      <c r="P61" s="5">
        <v>1140</v>
      </c>
      <c r="Q61" s="4"/>
      <c r="R61" s="5">
        <f>ROUND((N61-P61),5)</f>
        <v>-74.98</v>
      </c>
      <c r="S61" s="4"/>
      <c r="T61" s="17">
        <v>1200</v>
      </c>
      <c r="V61" s="13" t="s">
        <v>169</v>
      </c>
      <c r="Y61" s="18" t="s">
        <v>170</v>
      </c>
    </row>
    <row r="62" spans="1:25" outlineLevel="4" x14ac:dyDescent="0.3">
      <c r="A62" s="2"/>
      <c r="B62" s="2"/>
      <c r="C62" s="2"/>
      <c r="D62" s="2"/>
      <c r="E62" s="2"/>
      <c r="F62" s="44" t="s">
        <v>50</v>
      </c>
      <c r="G62" s="44"/>
      <c r="H62" s="3">
        <f>ROUND(SUM(H59:H61),5)</f>
        <v>1010.69</v>
      </c>
      <c r="I62" s="4"/>
      <c r="J62" s="3">
        <f>ROUND(SUM(J59:J61),5)</f>
        <v>1140</v>
      </c>
      <c r="K62" s="4"/>
      <c r="L62" s="3">
        <f>ROUND((H62-J62),5)</f>
        <v>-129.31</v>
      </c>
      <c r="M62" s="4"/>
      <c r="N62" s="3">
        <f>ROUND(SUM(N59:N61),5)</f>
        <v>1065.02</v>
      </c>
      <c r="O62" s="4"/>
      <c r="P62" s="3">
        <f>ROUND(SUM(P59:P61),5)</f>
        <v>1140</v>
      </c>
      <c r="Q62" s="4"/>
      <c r="R62" s="3">
        <f>ROUND((N62-P62),5)</f>
        <v>-74.98</v>
      </c>
      <c r="S62" s="4"/>
      <c r="T62" s="3">
        <f>ROUND(SUM(T59:T61),5)</f>
        <v>1200</v>
      </c>
    </row>
    <row r="63" spans="1:25" ht="21.6" outlineLevel="4" x14ac:dyDescent="0.3">
      <c r="A63" s="2"/>
      <c r="B63" s="2"/>
      <c r="C63" s="2"/>
      <c r="D63" s="2"/>
      <c r="E63" s="2"/>
      <c r="F63" s="44" t="s">
        <v>51</v>
      </c>
      <c r="G63" s="44"/>
      <c r="H63" s="3">
        <v>354.39</v>
      </c>
      <c r="I63" s="4"/>
      <c r="J63" s="3">
        <v>400</v>
      </c>
      <c r="K63" s="4"/>
      <c r="L63" s="3">
        <f>ROUND((H63-J63),5)</f>
        <v>-45.61</v>
      </c>
      <c r="M63" s="4"/>
      <c r="N63" s="3">
        <v>252.9</v>
      </c>
      <c r="O63" s="4"/>
      <c r="P63" s="3">
        <v>360</v>
      </c>
      <c r="Q63" s="4"/>
      <c r="R63" s="3">
        <f>ROUND((N63-P63),5)</f>
        <v>-107.1</v>
      </c>
      <c r="S63" s="4"/>
      <c r="T63" s="37">
        <v>250</v>
      </c>
      <c r="V63" s="13" t="s">
        <v>123</v>
      </c>
      <c r="Y63" s="18" t="s">
        <v>172</v>
      </c>
    </row>
    <row r="64" spans="1:25" outlineLevel="4" x14ac:dyDescent="0.3">
      <c r="A64" s="2"/>
      <c r="B64" s="2"/>
      <c r="C64" s="2"/>
      <c r="D64" s="2"/>
      <c r="E64" s="2"/>
      <c r="F64" s="44" t="s">
        <v>52</v>
      </c>
      <c r="G64" s="44"/>
      <c r="H64" s="3">
        <v>105.7</v>
      </c>
      <c r="I64" s="4"/>
      <c r="J64" s="3">
        <v>200</v>
      </c>
      <c r="K64" s="4"/>
      <c r="L64" s="3">
        <f>ROUND((H64-J64),5)</f>
        <v>-94.3</v>
      </c>
      <c r="M64" s="4"/>
      <c r="N64" s="3">
        <v>65.239999999999995</v>
      </c>
      <c r="O64" s="4"/>
      <c r="P64" s="3">
        <v>100</v>
      </c>
      <c r="Q64" s="4"/>
      <c r="R64" s="3">
        <f>ROUND((N64-P64),5)</f>
        <v>-34.76</v>
      </c>
      <c r="S64" s="4"/>
      <c r="T64" s="37">
        <v>100</v>
      </c>
      <c r="V64" s="13" t="s">
        <v>123</v>
      </c>
      <c r="Y64" s="13" t="s">
        <v>117</v>
      </c>
    </row>
    <row r="65" spans="1:25" outlineLevel="5" x14ac:dyDescent="0.3">
      <c r="A65" s="2"/>
      <c r="B65" s="2"/>
      <c r="C65" s="2"/>
      <c r="D65" s="2"/>
      <c r="E65" s="2"/>
      <c r="F65" s="2" t="s">
        <v>53</v>
      </c>
      <c r="G65" s="2"/>
      <c r="H65" s="3"/>
      <c r="I65" s="4"/>
      <c r="J65" s="3"/>
      <c r="K65" s="4"/>
      <c r="L65" s="3"/>
      <c r="M65" s="4"/>
      <c r="N65" s="3"/>
      <c r="O65" s="4"/>
      <c r="P65" s="3"/>
      <c r="Q65" s="4"/>
      <c r="R65" s="3"/>
      <c r="S65" s="4"/>
      <c r="T65" s="36"/>
    </row>
    <row r="66" spans="1:25" ht="21.6" outlineLevel="5" x14ac:dyDescent="0.3">
      <c r="A66" s="2"/>
      <c r="B66" s="2"/>
      <c r="C66" s="2"/>
      <c r="D66" s="2"/>
      <c r="E66" s="2"/>
      <c r="F66" s="2"/>
      <c r="G66" s="2" t="s">
        <v>54</v>
      </c>
      <c r="H66" s="3">
        <v>1455.09</v>
      </c>
      <c r="I66" s="4"/>
      <c r="J66" s="3">
        <v>1000</v>
      </c>
      <c r="K66" s="4"/>
      <c r="L66" s="3">
        <f>ROUND((H66-J66),5)</f>
        <v>455.09</v>
      </c>
      <c r="M66" s="4"/>
      <c r="N66" s="3">
        <v>0</v>
      </c>
      <c r="O66" s="4"/>
      <c r="P66" s="3">
        <v>1400</v>
      </c>
      <c r="Q66" s="4"/>
      <c r="R66" s="3">
        <f>ROUND((N66-P66),5)</f>
        <v>-1400</v>
      </c>
      <c r="S66" s="4"/>
      <c r="T66" s="70">
        <v>372</v>
      </c>
      <c r="V66" s="13" t="s">
        <v>123</v>
      </c>
      <c r="Y66" s="18" t="s">
        <v>171</v>
      </c>
    </row>
    <row r="67" spans="1:25" outlineLevel="5" x14ac:dyDescent="0.3">
      <c r="A67" s="2"/>
      <c r="B67" s="2"/>
      <c r="C67" s="2"/>
      <c r="D67" s="2"/>
      <c r="E67" s="2"/>
      <c r="F67" s="2"/>
      <c r="G67" s="2" t="s">
        <v>55</v>
      </c>
      <c r="H67" s="3">
        <v>1400</v>
      </c>
      <c r="I67" s="4"/>
      <c r="J67" s="3">
        <v>1300</v>
      </c>
      <c r="K67" s="4"/>
      <c r="L67" s="3">
        <f>ROUND((H67-J67),5)</f>
        <v>100</v>
      </c>
      <c r="M67" s="4"/>
      <c r="N67" s="3">
        <v>0</v>
      </c>
      <c r="O67" s="4"/>
      <c r="P67" s="3">
        <v>1500</v>
      </c>
      <c r="Q67" s="4"/>
      <c r="R67" s="3">
        <f>ROUND((N67-P67),5)</f>
        <v>-1500</v>
      </c>
      <c r="S67" s="4"/>
      <c r="T67" s="70">
        <v>800</v>
      </c>
      <c r="V67" s="13" t="s">
        <v>123</v>
      </c>
      <c r="Y67" s="13" t="s">
        <v>173</v>
      </c>
    </row>
    <row r="68" spans="1:25" ht="15" outlineLevel="5" thickBot="1" x14ac:dyDescent="0.35">
      <c r="A68" s="2"/>
      <c r="B68" s="2"/>
      <c r="C68" s="2"/>
      <c r="D68" s="2"/>
      <c r="E68" s="2"/>
      <c r="F68" s="2"/>
      <c r="G68" s="2" t="s">
        <v>56</v>
      </c>
      <c r="H68" s="3">
        <v>1633.55</v>
      </c>
      <c r="I68" s="4"/>
      <c r="J68" s="3">
        <v>0</v>
      </c>
      <c r="K68" s="4"/>
      <c r="L68" s="3">
        <f>ROUND((H68-J68),5)</f>
        <v>1633.55</v>
      </c>
      <c r="M68" s="4"/>
      <c r="N68" s="3">
        <v>0</v>
      </c>
      <c r="O68" s="4"/>
      <c r="P68" s="3">
        <v>200</v>
      </c>
      <c r="Q68" s="4"/>
      <c r="R68" s="3">
        <f>ROUND((N68-P68),5)</f>
        <v>-200</v>
      </c>
      <c r="S68" s="4"/>
      <c r="T68" s="70">
        <v>600</v>
      </c>
      <c r="V68" s="13" t="s">
        <v>123</v>
      </c>
      <c r="Y68" s="13" t="s">
        <v>174</v>
      </c>
    </row>
    <row r="69" spans="1:25" ht="15" outlineLevel="4" thickBot="1" x14ac:dyDescent="0.35">
      <c r="A69" s="2"/>
      <c r="B69" s="2"/>
      <c r="C69" s="2"/>
      <c r="D69" s="2"/>
      <c r="E69" s="2"/>
      <c r="F69" s="44" t="s">
        <v>57</v>
      </c>
      <c r="G69" s="44"/>
      <c r="H69" s="6">
        <f>ROUND(SUM(H65:H68),5)</f>
        <v>4488.6400000000003</v>
      </c>
      <c r="I69" s="4"/>
      <c r="J69" s="6">
        <f>ROUND(SUM(J65:J68),5)</f>
        <v>2300</v>
      </c>
      <c r="K69" s="4"/>
      <c r="L69" s="6">
        <f>ROUND((H69-J69),5)</f>
        <v>2188.64</v>
      </c>
      <c r="M69" s="4"/>
      <c r="N69" s="6">
        <f>ROUND(SUM(N65:N68),5)</f>
        <v>0</v>
      </c>
      <c r="O69" s="4"/>
      <c r="P69" s="6">
        <f>ROUND(SUM(P65:P68),5)</f>
        <v>3100</v>
      </c>
      <c r="Q69" s="4"/>
      <c r="R69" s="6">
        <f>ROUND((N69-P69),5)</f>
        <v>-3100</v>
      </c>
      <c r="S69" s="4"/>
      <c r="T69" s="6">
        <f>ROUND(SUM(T65:T68),5)</f>
        <v>1772</v>
      </c>
    </row>
    <row r="70" spans="1:25" outlineLevel="3" x14ac:dyDescent="0.3">
      <c r="A70" s="2"/>
      <c r="B70" s="2"/>
      <c r="C70" s="2"/>
      <c r="D70" s="2"/>
      <c r="E70" s="43" t="s">
        <v>58</v>
      </c>
      <c r="F70" s="43"/>
      <c r="G70" s="43"/>
      <c r="H70" s="3">
        <f>ROUND(H58+SUM(H62:H64)+H69,5)</f>
        <v>5959.42</v>
      </c>
      <c r="I70" s="4"/>
      <c r="J70" s="3">
        <f>ROUND(J58+SUM(J62:J64)+J69,5)</f>
        <v>4040</v>
      </c>
      <c r="K70" s="4"/>
      <c r="L70" s="3">
        <f>ROUND((H70-J70),5)</f>
        <v>1919.42</v>
      </c>
      <c r="M70" s="4"/>
      <c r="N70" s="3">
        <f>ROUND(N58+SUM(N62:N64)+N69,5)</f>
        <v>1383.16</v>
      </c>
      <c r="O70" s="4"/>
      <c r="P70" s="3">
        <f>ROUND(P58+SUM(P62:P64)+P69,5)</f>
        <v>4700</v>
      </c>
      <c r="Q70" s="4"/>
      <c r="R70" s="3">
        <f>ROUND((N70-P70),5)</f>
        <v>-3316.84</v>
      </c>
      <c r="S70" s="4"/>
      <c r="T70" s="3">
        <f>ROUND(T58+SUM(T62:T64)+T69,5)</f>
        <v>3322</v>
      </c>
    </row>
    <row r="71" spans="1:25" outlineLevel="4" x14ac:dyDescent="0.3">
      <c r="A71" s="2"/>
      <c r="B71" s="2"/>
      <c r="C71" s="2"/>
      <c r="D71" s="2"/>
      <c r="E71" s="2" t="s">
        <v>59</v>
      </c>
      <c r="F71" s="2"/>
      <c r="G71" s="2"/>
      <c r="H71" s="3"/>
      <c r="I71" s="4"/>
      <c r="J71" s="3"/>
      <c r="K71" s="4"/>
      <c r="L71" s="3"/>
      <c r="M71" s="4"/>
      <c r="N71" s="3"/>
      <c r="O71" s="4"/>
      <c r="P71" s="3"/>
      <c r="Q71" s="4"/>
      <c r="R71" s="3"/>
      <c r="S71" s="4"/>
      <c r="T71" s="36"/>
    </row>
    <row r="72" spans="1:25" ht="21.6" outlineLevel="4" x14ac:dyDescent="0.3">
      <c r="A72" s="2"/>
      <c r="B72" s="2"/>
      <c r="C72" s="2"/>
      <c r="D72" s="2"/>
      <c r="E72" s="2"/>
      <c r="F72" s="2" t="s">
        <v>60</v>
      </c>
      <c r="G72" s="2"/>
      <c r="H72" s="3">
        <v>251.25</v>
      </c>
      <c r="I72" s="4"/>
      <c r="J72" s="3">
        <v>400</v>
      </c>
      <c r="K72" s="4"/>
      <c r="L72" s="3">
        <f>ROUND((H72-J72),5)</f>
        <v>-148.75</v>
      </c>
      <c r="M72" s="4"/>
      <c r="N72" s="3">
        <v>254.6</v>
      </c>
      <c r="O72" s="4"/>
      <c r="P72" s="3">
        <v>300</v>
      </c>
      <c r="Q72" s="4"/>
      <c r="R72" s="3">
        <f>ROUND((N72-P72),5)</f>
        <v>-45.4</v>
      </c>
      <c r="S72" s="4"/>
      <c r="T72" s="70">
        <v>350</v>
      </c>
      <c r="V72" s="13" t="s">
        <v>169</v>
      </c>
      <c r="Y72" s="18" t="s">
        <v>119</v>
      </c>
    </row>
    <row r="73" spans="1:25" ht="15" outlineLevel="4" thickBot="1" x14ac:dyDescent="0.35">
      <c r="A73" s="2"/>
      <c r="B73" s="2"/>
      <c r="C73" s="2"/>
      <c r="D73" s="2"/>
      <c r="E73" s="2"/>
      <c r="F73" s="2" t="s">
        <v>61</v>
      </c>
      <c r="G73" s="2"/>
      <c r="H73" s="5">
        <v>258.16000000000003</v>
      </c>
      <c r="I73" s="4"/>
      <c r="J73" s="5">
        <v>300</v>
      </c>
      <c r="K73" s="4"/>
      <c r="L73" s="5">
        <f>ROUND((H73-J73),5)</f>
        <v>-41.84</v>
      </c>
      <c r="M73" s="4"/>
      <c r="N73" s="5">
        <v>256.33</v>
      </c>
      <c r="O73" s="4"/>
      <c r="P73" s="5">
        <v>285</v>
      </c>
      <c r="Q73" s="4"/>
      <c r="R73" s="5">
        <f>ROUND((N73-P73),5)</f>
        <v>-28.67</v>
      </c>
      <c r="S73" s="4"/>
      <c r="T73" s="71">
        <v>300</v>
      </c>
      <c r="V73" s="13" t="s">
        <v>169</v>
      </c>
    </row>
    <row r="74" spans="1:25" outlineLevel="3" x14ac:dyDescent="0.3">
      <c r="A74" s="2"/>
      <c r="B74" s="2"/>
      <c r="C74" s="2"/>
      <c r="D74" s="2"/>
      <c r="E74" s="43" t="s">
        <v>62</v>
      </c>
      <c r="F74" s="43"/>
      <c r="G74" s="43"/>
      <c r="H74" s="3">
        <f>ROUND(SUM(H71:H73),5)</f>
        <v>509.41</v>
      </c>
      <c r="I74" s="4"/>
      <c r="J74" s="3">
        <f>ROUND(SUM(J71:J73),5)</f>
        <v>700</v>
      </c>
      <c r="K74" s="4"/>
      <c r="L74" s="3">
        <f>ROUND((H74-J74),5)</f>
        <v>-190.59</v>
      </c>
      <c r="M74" s="4"/>
      <c r="N74" s="3">
        <f>ROUND(SUM(N71:N73),5)</f>
        <v>510.93</v>
      </c>
      <c r="O74" s="4"/>
      <c r="P74" s="3">
        <f>ROUND(SUM(P71:P73),5)</f>
        <v>585</v>
      </c>
      <c r="Q74" s="4"/>
      <c r="R74" s="3">
        <f>ROUND((N74-P74),5)</f>
        <v>-74.069999999999993</v>
      </c>
      <c r="S74" s="4"/>
      <c r="T74" s="3">
        <f>ROUND(SUM(T71:T73),5)</f>
        <v>650</v>
      </c>
    </row>
    <row r="75" spans="1:25" ht="21.6" outlineLevel="3" x14ac:dyDescent="0.3">
      <c r="A75" s="2"/>
      <c r="B75" s="2"/>
      <c r="C75" s="2"/>
      <c r="D75" s="2"/>
      <c r="E75" s="43" t="s">
        <v>63</v>
      </c>
      <c r="F75" s="43"/>
      <c r="G75" s="43"/>
      <c r="H75" s="3">
        <v>624.23</v>
      </c>
      <c r="I75" s="4"/>
      <c r="J75" s="3">
        <v>550</v>
      </c>
      <c r="K75" s="4"/>
      <c r="L75" s="3">
        <f>ROUND((H75-J75),5)</f>
        <v>74.23</v>
      </c>
      <c r="M75" s="4"/>
      <c r="N75" s="3">
        <v>668.48</v>
      </c>
      <c r="O75" s="4"/>
      <c r="P75" s="3">
        <v>700</v>
      </c>
      <c r="Q75" s="4"/>
      <c r="R75" s="3">
        <f>ROUND((N75-P75),5)</f>
        <v>-31.52</v>
      </c>
      <c r="S75" s="4"/>
      <c r="T75" s="37">
        <v>700</v>
      </c>
      <c r="V75" s="13" t="s">
        <v>169</v>
      </c>
      <c r="Y75" s="18" t="s">
        <v>175</v>
      </c>
    </row>
    <row r="76" spans="1:25" outlineLevel="4" x14ac:dyDescent="0.3">
      <c r="A76" s="2"/>
      <c r="B76" s="2"/>
      <c r="C76" s="2"/>
      <c r="D76" s="2"/>
      <c r="E76" s="2" t="s">
        <v>64</v>
      </c>
      <c r="F76" s="2"/>
      <c r="G76" s="2"/>
      <c r="H76" s="3"/>
      <c r="I76" s="4"/>
      <c r="J76" s="3"/>
      <c r="K76" s="4"/>
      <c r="L76" s="3"/>
      <c r="M76" s="4"/>
      <c r="N76" s="3"/>
      <c r="O76" s="4"/>
      <c r="P76" s="3"/>
      <c r="Q76" s="4"/>
      <c r="R76" s="3"/>
      <c r="S76" s="4"/>
      <c r="T76" s="36"/>
    </row>
    <row r="77" spans="1:25" ht="52.2" outlineLevel="4" x14ac:dyDescent="0.3">
      <c r="A77" s="2"/>
      <c r="B77" s="2"/>
      <c r="C77" s="2"/>
      <c r="D77" s="2"/>
      <c r="E77" s="2"/>
      <c r="F77" s="2" t="s">
        <v>65</v>
      </c>
      <c r="G77" s="2"/>
      <c r="H77" s="3">
        <v>0</v>
      </c>
      <c r="I77" s="4"/>
      <c r="J77" s="3">
        <v>500</v>
      </c>
      <c r="K77" s="4"/>
      <c r="L77" s="3">
        <f>ROUND((H77-J77),5)</f>
        <v>-500</v>
      </c>
      <c r="M77" s="4"/>
      <c r="N77" s="3">
        <v>0</v>
      </c>
      <c r="O77" s="4"/>
      <c r="P77" s="3">
        <v>500</v>
      </c>
      <c r="Q77" s="4"/>
      <c r="R77" s="3">
        <f>ROUND((N77-P77),5)</f>
        <v>-500</v>
      </c>
      <c r="S77" s="4"/>
      <c r="T77" s="37">
        <v>0</v>
      </c>
      <c r="V77" s="13" t="s">
        <v>169</v>
      </c>
      <c r="Y77" s="18" t="s">
        <v>196</v>
      </c>
    </row>
    <row r="78" spans="1:25" ht="15" outlineLevel="4" thickBot="1" x14ac:dyDescent="0.35">
      <c r="A78" s="2"/>
      <c r="B78" s="2"/>
      <c r="C78" s="2"/>
      <c r="D78" s="2"/>
      <c r="E78" s="2"/>
      <c r="F78" s="2" t="s">
        <v>66</v>
      </c>
      <c r="G78" s="2"/>
      <c r="H78" s="5">
        <v>24060</v>
      </c>
      <c r="I78" s="4"/>
      <c r="J78" s="5">
        <v>25500</v>
      </c>
      <c r="K78" s="4"/>
      <c r="L78" s="5">
        <f>ROUND((H78-J78),5)</f>
        <v>-1440</v>
      </c>
      <c r="M78" s="4"/>
      <c r="N78" s="5">
        <v>24300</v>
      </c>
      <c r="O78" s="4"/>
      <c r="P78" s="5">
        <v>25000</v>
      </c>
      <c r="Q78" s="4"/>
      <c r="R78" s="5">
        <f>ROUND((N78-P78),5)</f>
        <v>-700</v>
      </c>
      <c r="S78" s="4"/>
      <c r="T78" s="5">
        <v>25000</v>
      </c>
      <c r="V78" s="13" t="s">
        <v>169</v>
      </c>
      <c r="Y78" s="13" t="s">
        <v>117</v>
      </c>
    </row>
    <row r="79" spans="1:25" outlineLevel="3" x14ac:dyDescent="0.3">
      <c r="A79" s="2"/>
      <c r="B79" s="2"/>
      <c r="C79" s="2"/>
      <c r="D79" s="2"/>
      <c r="E79" s="43" t="s">
        <v>67</v>
      </c>
      <c r="F79" s="43"/>
      <c r="G79" s="43"/>
      <c r="H79" s="3">
        <f>ROUND(SUM(H76:H78),5)</f>
        <v>24060</v>
      </c>
      <c r="I79" s="4"/>
      <c r="J79" s="3">
        <f>ROUND(SUM(J76:J78),5)</f>
        <v>26000</v>
      </c>
      <c r="K79" s="4"/>
      <c r="L79" s="3">
        <f>ROUND((H79-J79),5)</f>
        <v>-1940</v>
      </c>
      <c r="M79" s="4"/>
      <c r="N79" s="3">
        <f>ROUND(SUM(N76:N78),5)</f>
        <v>24300</v>
      </c>
      <c r="O79" s="4"/>
      <c r="P79" s="3">
        <f>ROUND(SUM(P76:P78),5)</f>
        <v>25500</v>
      </c>
      <c r="Q79" s="4"/>
      <c r="R79" s="3">
        <f>ROUND((N79-P79),5)</f>
        <v>-1200</v>
      </c>
      <c r="S79" s="4"/>
      <c r="T79" s="3">
        <f>ROUND(SUM(T76:T78),5)</f>
        <v>25000</v>
      </c>
    </row>
    <row r="80" spans="1:25" outlineLevel="4" x14ac:dyDescent="0.3">
      <c r="A80" s="2"/>
      <c r="B80" s="2"/>
      <c r="C80" s="2"/>
      <c r="D80" s="2"/>
      <c r="E80" s="2" t="s">
        <v>68</v>
      </c>
      <c r="F80" s="2"/>
      <c r="G80" s="2"/>
      <c r="H80" s="3"/>
      <c r="I80" s="4"/>
      <c r="J80" s="3"/>
      <c r="K80" s="4"/>
      <c r="L80" s="3"/>
      <c r="M80" s="4"/>
      <c r="N80" s="3"/>
      <c r="O80" s="4"/>
      <c r="P80" s="3"/>
      <c r="Q80" s="4"/>
      <c r="R80" s="3"/>
      <c r="S80" s="4"/>
      <c r="T80" s="36"/>
    </row>
    <row r="81" spans="1:25" outlineLevel="4" x14ac:dyDescent="0.3">
      <c r="A81" s="2"/>
      <c r="B81" s="2"/>
      <c r="C81" s="2"/>
      <c r="D81" s="2"/>
      <c r="E81" s="2"/>
      <c r="F81" s="2" t="s">
        <v>69</v>
      </c>
      <c r="G81" s="2"/>
      <c r="H81" s="3">
        <v>321.52999999999997</v>
      </c>
      <c r="I81" s="4"/>
      <c r="J81" s="3">
        <v>350</v>
      </c>
      <c r="K81" s="4"/>
      <c r="L81" s="3">
        <f>ROUND((H81-J81),5)</f>
        <v>-28.47</v>
      </c>
      <c r="M81" s="4"/>
      <c r="N81" s="3">
        <v>39.5</v>
      </c>
      <c r="O81" s="4"/>
      <c r="P81" s="3">
        <v>350</v>
      </c>
      <c r="Q81" s="4"/>
      <c r="R81" s="3">
        <f>ROUND((N81-P81),5)</f>
        <v>-310.5</v>
      </c>
      <c r="S81" s="4"/>
      <c r="T81" s="16">
        <v>400</v>
      </c>
      <c r="V81" s="13" t="s">
        <v>169</v>
      </c>
      <c r="Y81" s="13" t="s">
        <v>120</v>
      </c>
    </row>
    <row r="82" spans="1:25" ht="15" outlineLevel="4" thickBot="1" x14ac:dyDescent="0.35">
      <c r="A82" s="2"/>
      <c r="B82" s="2"/>
      <c r="C82" s="2"/>
      <c r="D82" s="2"/>
      <c r="E82" s="2"/>
      <c r="F82" s="2" t="s">
        <v>70</v>
      </c>
      <c r="G82" s="2"/>
      <c r="H82" s="5">
        <v>0</v>
      </c>
      <c r="I82" s="4"/>
      <c r="J82" s="5">
        <v>0</v>
      </c>
      <c r="K82" s="4"/>
      <c r="L82" s="5">
        <f>ROUND((H82-J82),5)</f>
        <v>0</v>
      </c>
      <c r="M82" s="4"/>
      <c r="N82" s="5">
        <v>0</v>
      </c>
      <c r="O82" s="4"/>
      <c r="P82" s="5"/>
      <c r="Q82" s="4"/>
      <c r="R82" s="5">
        <v>0</v>
      </c>
      <c r="S82" s="4"/>
      <c r="T82" s="5">
        <v>0</v>
      </c>
      <c r="V82" s="13" t="s">
        <v>169</v>
      </c>
      <c r="Y82" s="13" t="s">
        <v>176</v>
      </c>
    </row>
    <row r="83" spans="1:25" outlineLevel="3" x14ac:dyDescent="0.3">
      <c r="A83" s="2"/>
      <c r="B83" s="2"/>
      <c r="C83" s="2"/>
      <c r="D83" s="2"/>
      <c r="E83" s="43" t="s">
        <v>71</v>
      </c>
      <c r="F83" s="43"/>
      <c r="G83" s="43"/>
      <c r="H83" s="3">
        <f>ROUND(SUM(H80:H82),5)</f>
        <v>321.52999999999997</v>
      </c>
      <c r="I83" s="4"/>
      <c r="J83" s="3">
        <f>ROUND(SUM(J80:J82),5)</f>
        <v>350</v>
      </c>
      <c r="K83" s="4"/>
      <c r="L83" s="3">
        <f>ROUND((H83-J83),5)</f>
        <v>-28.47</v>
      </c>
      <c r="M83" s="4"/>
      <c r="N83" s="3">
        <f>ROUND(SUM(N80:N82),5)</f>
        <v>39.5</v>
      </c>
      <c r="O83" s="4"/>
      <c r="P83" s="3">
        <f>ROUND(SUM(P80:P82),5)</f>
        <v>350</v>
      </c>
      <c r="Q83" s="4"/>
      <c r="R83" s="3">
        <f>ROUND((N83-P83),5)</f>
        <v>-310.5</v>
      </c>
      <c r="S83" s="4"/>
      <c r="T83" s="3">
        <f>ROUND(SUM(T80:T82),5)</f>
        <v>400</v>
      </c>
    </row>
    <row r="84" spans="1:25" outlineLevel="4" x14ac:dyDescent="0.3">
      <c r="A84" s="2"/>
      <c r="B84" s="2"/>
      <c r="C84" s="2"/>
      <c r="D84" s="2"/>
      <c r="E84" s="2" t="s">
        <v>72</v>
      </c>
      <c r="F84" s="2"/>
      <c r="G84" s="2"/>
      <c r="H84" s="3"/>
      <c r="I84" s="4"/>
      <c r="J84" s="3"/>
      <c r="K84" s="4"/>
      <c r="L84" s="3"/>
      <c r="M84" s="4"/>
      <c r="N84" s="3"/>
      <c r="O84" s="4"/>
      <c r="P84" s="3"/>
      <c r="Q84" s="4"/>
      <c r="R84" s="3"/>
      <c r="S84" s="4"/>
      <c r="T84" s="36"/>
    </row>
    <row r="85" spans="1:25" ht="21.6" outlineLevel="4" x14ac:dyDescent="0.3">
      <c r="A85" s="2"/>
      <c r="B85" s="2"/>
      <c r="C85" s="2"/>
      <c r="D85" s="2"/>
      <c r="E85" s="2"/>
      <c r="F85" s="2" t="s">
        <v>73</v>
      </c>
      <c r="G85" s="2"/>
      <c r="H85" s="3">
        <v>750</v>
      </c>
      <c r="I85" s="4"/>
      <c r="J85" s="3">
        <v>750</v>
      </c>
      <c r="K85" s="4"/>
      <c r="L85" s="3">
        <f>ROUND((H85-J85),5)</f>
        <v>0</v>
      </c>
      <c r="M85" s="4"/>
      <c r="N85" s="3">
        <v>900</v>
      </c>
      <c r="O85" s="4"/>
      <c r="P85" s="3">
        <v>900</v>
      </c>
      <c r="Q85" s="4"/>
      <c r="R85" s="3">
        <f>ROUND((N85-P85),5)</f>
        <v>0</v>
      </c>
      <c r="S85" s="4"/>
      <c r="T85" s="37">
        <v>900</v>
      </c>
      <c r="V85" s="13" t="s">
        <v>121</v>
      </c>
      <c r="Y85" s="18" t="s">
        <v>209</v>
      </c>
    </row>
    <row r="86" spans="1:25" outlineLevel="4" x14ac:dyDescent="0.3">
      <c r="A86" s="2"/>
      <c r="B86" s="2"/>
      <c r="C86" s="2"/>
      <c r="D86" s="2"/>
      <c r="E86" s="2"/>
      <c r="F86" s="2" t="s">
        <v>74</v>
      </c>
      <c r="G86" s="2"/>
      <c r="H86" s="3">
        <v>250.94</v>
      </c>
      <c r="I86" s="4"/>
      <c r="J86" s="3">
        <v>400</v>
      </c>
      <c r="K86" s="4"/>
      <c r="L86" s="3">
        <f>ROUND((H86-J86),5)</f>
        <v>-149.06</v>
      </c>
      <c r="M86" s="4"/>
      <c r="N86" s="3">
        <v>266.12</v>
      </c>
      <c r="O86" s="4"/>
      <c r="P86" s="3">
        <v>400</v>
      </c>
      <c r="Q86" s="4"/>
      <c r="R86" s="3">
        <f>ROUND((N86-P86),5)</f>
        <v>-133.88</v>
      </c>
      <c r="S86" s="4"/>
      <c r="T86" s="37">
        <v>400</v>
      </c>
      <c r="V86" s="13" t="s">
        <v>121</v>
      </c>
      <c r="Y86" s="13" t="s">
        <v>117</v>
      </c>
    </row>
    <row r="87" spans="1:25" ht="15" outlineLevel="4" thickBot="1" x14ac:dyDescent="0.35">
      <c r="A87" s="2"/>
      <c r="B87" s="2"/>
      <c r="C87" s="2"/>
      <c r="D87" s="2"/>
      <c r="E87" s="2"/>
      <c r="F87" s="2" t="s">
        <v>75</v>
      </c>
      <c r="G87" s="2"/>
      <c r="H87" s="5">
        <v>457.05</v>
      </c>
      <c r="I87" s="4"/>
      <c r="J87" s="5">
        <v>570</v>
      </c>
      <c r="K87" s="4"/>
      <c r="L87" s="5">
        <f>ROUND((H87-J87),5)</f>
        <v>-112.95</v>
      </c>
      <c r="M87" s="4"/>
      <c r="N87" s="5">
        <v>427.5</v>
      </c>
      <c r="O87" s="4"/>
      <c r="P87" s="5">
        <v>550</v>
      </c>
      <c r="Q87" s="4"/>
      <c r="R87" s="5">
        <f>ROUND((N87-P87),5)</f>
        <v>-122.5</v>
      </c>
      <c r="S87" s="4"/>
      <c r="T87" s="39">
        <v>550</v>
      </c>
      <c r="V87" s="13" t="s">
        <v>121</v>
      </c>
      <c r="Y87" s="13" t="s">
        <v>117</v>
      </c>
    </row>
    <row r="88" spans="1:25" outlineLevel="3" x14ac:dyDescent="0.3">
      <c r="A88" s="2"/>
      <c r="B88" s="2"/>
      <c r="C88" s="2"/>
      <c r="D88" s="2"/>
      <c r="E88" s="43" t="s">
        <v>76</v>
      </c>
      <c r="F88" s="43"/>
      <c r="G88" s="43"/>
      <c r="H88" s="3">
        <f>ROUND(SUM(H84:H87),5)</f>
        <v>1457.99</v>
      </c>
      <c r="I88" s="4"/>
      <c r="J88" s="3">
        <f>ROUND(SUM(J84:J87),5)</f>
        <v>1720</v>
      </c>
      <c r="K88" s="4"/>
      <c r="L88" s="3">
        <f>ROUND((H88-J88),5)</f>
        <v>-262.01</v>
      </c>
      <c r="M88" s="4"/>
      <c r="N88" s="3">
        <f>ROUND(SUM(N84:N87),5)</f>
        <v>1593.62</v>
      </c>
      <c r="O88" s="4"/>
      <c r="P88" s="3">
        <f>ROUND(SUM(P84:P87),5)</f>
        <v>1850</v>
      </c>
      <c r="Q88" s="4"/>
      <c r="R88" s="3">
        <f>ROUND((N88-P88),5)</f>
        <v>-256.38</v>
      </c>
      <c r="S88" s="4"/>
      <c r="T88" s="3">
        <f>ROUND(SUM(T84:T87),5)</f>
        <v>1850</v>
      </c>
    </row>
    <row r="89" spans="1:25" outlineLevel="4" x14ac:dyDescent="0.3">
      <c r="A89" s="2"/>
      <c r="B89" s="2"/>
      <c r="C89" s="2"/>
      <c r="D89" s="2"/>
      <c r="E89" s="2" t="s">
        <v>77</v>
      </c>
      <c r="F89" s="2"/>
      <c r="G89" s="2"/>
      <c r="H89" s="3"/>
      <c r="I89" s="4"/>
      <c r="J89" s="3"/>
      <c r="K89" s="4"/>
      <c r="L89" s="3"/>
      <c r="M89" s="4"/>
      <c r="N89" s="3"/>
      <c r="O89" s="4"/>
      <c r="P89" s="3"/>
      <c r="Q89" s="4"/>
      <c r="R89" s="3"/>
      <c r="S89" s="4"/>
      <c r="T89" s="36"/>
    </row>
    <row r="90" spans="1:25" outlineLevel="4" x14ac:dyDescent="0.3">
      <c r="A90" s="2"/>
      <c r="B90" s="2"/>
      <c r="C90" s="2"/>
      <c r="D90" s="2"/>
      <c r="E90" s="2"/>
      <c r="F90" s="2" t="s">
        <v>78</v>
      </c>
      <c r="G90" s="2"/>
      <c r="H90" s="3">
        <v>1500</v>
      </c>
      <c r="I90" s="4"/>
      <c r="J90" s="3">
        <v>1500</v>
      </c>
      <c r="K90" s="4"/>
      <c r="L90" s="3">
        <f>ROUND((H90-J90),5)</f>
        <v>0</v>
      </c>
      <c r="M90" s="4"/>
      <c r="N90" s="3">
        <v>1500</v>
      </c>
      <c r="O90" s="4"/>
      <c r="P90" s="3">
        <v>1500</v>
      </c>
      <c r="Q90" s="4"/>
      <c r="R90" s="3">
        <f>ROUND((N90-P90),5)</f>
        <v>0</v>
      </c>
      <c r="S90" s="4"/>
      <c r="T90" s="37">
        <v>1500</v>
      </c>
      <c r="V90" s="13" t="s">
        <v>122</v>
      </c>
      <c r="Y90" s="13" t="s">
        <v>117</v>
      </c>
    </row>
    <row r="91" spans="1:25" ht="15" outlineLevel="4" thickBot="1" x14ac:dyDescent="0.35">
      <c r="A91" s="2"/>
      <c r="B91" s="2"/>
      <c r="C91" s="2"/>
      <c r="D91" s="2"/>
      <c r="E91" s="2"/>
      <c r="F91" s="2" t="s">
        <v>79</v>
      </c>
      <c r="G91" s="2"/>
      <c r="H91" s="3">
        <v>1393.03</v>
      </c>
      <c r="I91" s="4"/>
      <c r="J91" s="3">
        <v>1450</v>
      </c>
      <c r="K91" s="4"/>
      <c r="L91" s="3">
        <f>ROUND((H91-J91),5)</f>
        <v>-56.97</v>
      </c>
      <c r="M91" s="4"/>
      <c r="N91" s="3">
        <v>1071.6500000000001</v>
      </c>
      <c r="O91" s="4"/>
      <c r="P91" s="3">
        <v>1600</v>
      </c>
      <c r="Q91" s="4"/>
      <c r="R91" s="3">
        <f>ROUND((N91-P91),5)</f>
        <v>-528.35</v>
      </c>
      <c r="S91" s="4"/>
      <c r="T91" s="37">
        <v>1600</v>
      </c>
      <c r="V91" s="13" t="s">
        <v>122</v>
      </c>
      <c r="Y91" s="13" t="s">
        <v>177</v>
      </c>
    </row>
    <row r="92" spans="1:25" ht="15" outlineLevel="3" thickBot="1" x14ac:dyDescent="0.35">
      <c r="A92" s="2"/>
      <c r="B92" s="2"/>
      <c r="C92" s="2"/>
      <c r="D92" s="2"/>
      <c r="E92" s="43" t="s">
        <v>80</v>
      </c>
      <c r="F92" s="43"/>
      <c r="G92" s="43"/>
      <c r="H92" s="6">
        <f>ROUND(SUM(H89:H91),5)</f>
        <v>2893.03</v>
      </c>
      <c r="I92" s="4"/>
      <c r="J92" s="6">
        <f>ROUND(SUM(J89:J91),5)</f>
        <v>2950</v>
      </c>
      <c r="K92" s="4"/>
      <c r="L92" s="6">
        <f>ROUND((H92-J92),5)</f>
        <v>-56.97</v>
      </c>
      <c r="M92" s="4"/>
      <c r="N92" s="6">
        <f>ROUND(SUM(N89:N91),5)</f>
        <v>2571.65</v>
      </c>
      <c r="O92" s="4"/>
      <c r="P92" s="6">
        <f>ROUND(SUM(P89:P91),5)</f>
        <v>3100</v>
      </c>
      <c r="Q92" s="4"/>
      <c r="R92" s="6">
        <f>ROUND((N92-P92),5)</f>
        <v>-528.35</v>
      </c>
      <c r="S92" s="4"/>
      <c r="T92" s="6">
        <f>ROUND(SUM(T89:T91),5)</f>
        <v>3100</v>
      </c>
    </row>
    <row r="93" spans="1:25" outlineLevel="2" x14ac:dyDescent="0.3">
      <c r="A93" s="2"/>
      <c r="B93" s="2"/>
      <c r="C93" s="2"/>
      <c r="D93" s="42" t="s">
        <v>81</v>
      </c>
      <c r="E93" s="42"/>
      <c r="F93" s="42"/>
      <c r="G93" s="42"/>
      <c r="H93" s="3">
        <f>ROUND(SUM(H54:H57)+H70+SUM(H74:H75)+H79+H83+H88+H92,5)</f>
        <v>61676.55</v>
      </c>
      <c r="I93" s="4"/>
      <c r="J93" s="3">
        <f>ROUND(SUM(J54:J57)+J70+SUM(J74:J75)+J79+J83+J88+J92,5)</f>
        <v>62786</v>
      </c>
      <c r="K93" s="4"/>
      <c r="L93" s="3">
        <f>ROUND((H93-J93),5)</f>
        <v>-1109.45</v>
      </c>
      <c r="M93" s="4"/>
      <c r="N93" s="3">
        <f>ROUND(SUM(N54:N57)+N70+SUM(N74:N75)+N79+N83+N88+N92,5)</f>
        <v>50345.34</v>
      </c>
      <c r="O93" s="4"/>
      <c r="P93" s="3">
        <f>ROUND(SUM(P54:P57)+P70+SUM(P74:P75)+P79+P83+P88+P92,5)</f>
        <v>56985</v>
      </c>
      <c r="Q93" s="4"/>
      <c r="R93" s="3">
        <f>ROUND((N93-P93),5)</f>
        <v>-6639.66</v>
      </c>
      <c r="S93" s="4"/>
      <c r="T93" s="62">
        <f>ROUND(SUM(T54:T57)+T70+SUM(T74:T75)+T79+T83+T88+T92,5)</f>
        <v>57322</v>
      </c>
    </row>
    <row r="94" spans="1:25" outlineLevel="3" x14ac:dyDescent="0.3">
      <c r="A94" s="2"/>
      <c r="B94" s="2"/>
      <c r="C94" s="2"/>
      <c r="D94" s="2" t="s">
        <v>82</v>
      </c>
      <c r="E94" s="2"/>
      <c r="F94" s="2"/>
      <c r="G94" s="2"/>
      <c r="H94" s="3"/>
      <c r="I94" s="4"/>
      <c r="J94" s="3"/>
      <c r="K94" s="4"/>
      <c r="L94" s="3"/>
      <c r="M94" s="4"/>
      <c r="N94" s="3"/>
      <c r="O94" s="4"/>
      <c r="P94" s="3"/>
      <c r="Q94" s="4"/>
      <c r="R94" s="3"/>
      <c r="S94" s="4"/>
      <c r="T94" s="36"/>
    </row>
    <row r="95" spans="1:25" ht="15" outlineLevel="3" thickBot="1" x14ac:dyDescent="0.35">
      <c r="A95" s="2"/>
      <c r="B95" s="2"/>
      <c r="C95" s="2"/>
      <c r="D95" s="2"/>
      <c r="E95" s="2" t="s">
        <v>83</v>
      </c>
      <c r="F95" s="2"/>
      <c r="G95" s="2"/>
      <c r="H95" s="5">
        <v>500</v>
      </c>
      <c r="I95" s="4"/>
      <c r="J95" s="5">
        <v>500</v>
      </c>
      <c r="K95" s="4"/>
      <c r="L95" s="5">
        <f>ROUND((H95-J95),5)</f>
        <v>0</v>
      </c>
      <c r="M95" s="4"/>
      <c r="N95" s="5">
        <v>500</v>
      </c>
      <c r="O95" s="4"/>
      <c r="P95" s="5">
        <v>500</v>
      </c>
      <c r="Q95" s="4"/>
      <c r="R95" s="5">
        <f>ROUND((N95-P95),5)</f>
        <v>0</v>
      </c>
      <c r="S95" s="4"/>
      <c r="T95" s="39">
        <v>500</v>
      </c>
      <c r="Y95" s="13" t="s">
        <v>117</v>
      </c>
    </row>
    <row r="96" spans="1:25" outlineLevel="2" x14ac:dyDescent="0.3">
      <c r="A96" s="2"/>
      <c r="B96" s="2"/>
      <c r="C96" s="2"/>
      <c r="D96" s="42" t="s">
        <v>84</v>
      </c>
      <c r="E96" s="42"/>
      <c r="F96" s="42"/>
      <c r="G96" s="42"/>
      <c r="H96" s="3">
        <f>ROUND(SUM(H94:H95),5)</f>
        <v>500</v>
      </c>
      <c r="I96" s="4"/>
      <c r="J96" s="3">
        <f>ROUND(SUM(J94:J95),5)</f>
        <v>500</v>
      </c>
      <c r="K96" s="4"/>
      <c r="L96" s="3">
        <f>ROUND((H96-J96),5)</f>
        <v>0</v>
      </c>
      <c r="M96" s="4"/>
      <c r="N96" s="3">
        <f>ROUND(SUM(N94:N95),5)</f>
        <v>500</v>
      </c>
      <c r="O96" s="4"/>
      <c r="P96" s="3">
        <f>ROUND(SUM(P94:P95),5)</f>
        <v>500</v>
      </c>
      <c r="Q96" s="4"/>
      <c r="R96" s="3">
        <f>ROUND((N96-P96),5)</f>
        <v>0</v>
      </c>
      <c r="S96" s="4"/>
      <c r="T96" s="3">
        <f>ROUND(SUM(T94:T95),5)</f>
        <v>500</v>
      </c>
    </row>
    <row r="97" spans="1:25" outlineLevel="3" x14ac:dyDescent="0.3">
      <c r="A97" s="2"/>
      <c r="B97" s="2"/>
      <c r="C97" s="2"/>
      <c r="D97" s="2" t="s">
        <v>85</v>
      </c>
      <c r="E97" s="2"/>
      <c r="F97" s="2"/>
      <c r="G97" s="2"/>
      <c r="H97" s="3"/>
      <c r="I97" s="4"/>
      <c r="J97" s="3"/>
      <c r="K97" s="4"/>
      <c r="L97" s="3"/>
      <c r="M97" s="4"/>
      <c r="N97" s="3"/>
      <c r="O97" s="4"/>
      <c r="P97" s="3"/>
      <c r="Q97" s="4"/>
      <c r="R97" s="3"/>
      <c r="S97" s="4"/>
      <c r="T97" s="36"/>
    </row>
    <row r="98" spans="1:25" outlineLevel="3" x14ac:dyDescent="0.3">
      <c r="A98" s="2"/>
      <c r="B98" s="2"/>
      <c r="C98" s="2"/>
      <c r="D98" s="2"/>
      <c r="E98" s="2" t="s">
        <v>86</v>
      </c>
      <c r="F98" s="2"/>
      <c r="G98" s="2"/>
      <c r="H98" s="3">
        <v>0</v>
      </c>
      <c r="I98" s="4"/>
      <c r="J98" s="3">
        <v>0</v>
      </c>
      <c r="K98" s="4"/>
      <c r="L98" s="3">
        <f t="shared" ref="L98:L103" si="5">ROUND((H98-J98),5)</f>
        <v>0</v>
      </c>
      <c r="M98" s="4"/>
      <c r="N98" s="3">
        <v>0</v>
      </c>
      <c r="O98" s="4"/>
      <c r="P98" s="3">
        <v>0</v>
      </c>
      <c r="Q98" s="4"/>
      <c r="R98" s="3">
        <f t="shared" ref="R98:R103" si="6">ROUND((N98-P98),5)</f>
        <v>0</v>
      </c>
      <c r="S98" s="4"/>
      <c r="T98" s="37">
        <v>0</v>
      </c>
    </row>
    <row r="99" spans="1:25" hidden="1" outlineLevel="3" x14ac:dyDescent="0.3">
      <c r="A99" s="2"/>
      <c r="B99" s="2"/>
      <c r="C99" s="2"/>
      <c r="D99" s="2"/>
      <c r="E99" s="2" t="s">
        <v>51</v>
      </c>
      <c r="F99" s="2"/>
      <c r="G99" s="2"/>
      <c r="H99" s="3">
        <v>0</v>
      </c>
      <c r="I99" s="4"/>
      <c r="J99" s="3">
        <v>0</v>
      </c>
      <c r="K99" s="4"/>
      <c r="L99" s="3">
        <f t="shared" si="5"/>
        <v>0</v>
      </c>
      <c r="M99" s="4"/>
      <c r="N99" s="3">
        <v>0</v>
      </c>
      <c r="O99" s="4"/>
      <c r="P99" s="3">
        <v>0</v>
      </c>
      <c r="Q99" s="4"/>
      <c r="R99" s="3">
        <f t="shared" si="6"/>
        <v>0</v>
      </c>
      <c r="S99" s="4"/>
      <c r="T99" s="16">
        <v>0</v>
      </c>
    </row>
    <row r="100" spans="1:25" outlineLevel="3" x14ac:dyDescent="0.3">
      <c r="A100" s="2"/>
      <c r="B100" s="2"/>
      <c r="C100" s="2"/>
      <c r="D100" s="2"/>
      <c r="E100" s="2" t="s">
        <v>87</v>
      </c>
      <c r="F100" s="2"/>
      <c r="G100" s="2"/>
      <c r="H100" s="3">
        <v>0</v>
      </c>
      <c r="I100" s="4"/>
      <c r="J100" s="3">
        <v>0</v>
      </c>
      <c r="K100" s="4"/>
      <c r="L100" s="3">
        <f t="shared" si="5"/>
        <v>0</v>
      </c>
      <c r="M100" s="4"/>
      <c r="N100" s="3">
        <v>0</v>
      </c>
      <c r="O100" s="4"/>
      <c r="P100" s="3">
        <v>50</v>
      </c>
      <c r="Q100" s="4"/>
      <c r="R100" s="3">
        <f t="shared" si="6"/>
        <v>-50</v>
      </c>
      <c r="S100" s="4"/>
      <c r="T100" s="37">
        <v>50</v>
      </c>
      <c r="V100" s="13" t="s">
        <v>178</v>
      </c>
      <c r="Y100" s="13" t="s">
        <v>117</v>
      </c>
    </row>
    <row r="101" spans="1:25" ht="42" outlineLevel="3" x14ac:dyDescent="0.3">
      <c r="A101" s="2"/>
      <c r="B101" s="2"/>
      <c r="C101" s="2"/>
      <c r="D101" s="2"/>
      <c r="E101" s="2" t="s">
        <v>88</v>
      </c>
      <c r="F101" s="2"/>
      <c r="G101" s="2"/>
      <c r="H101" s="3">
        <v>771.81</v>
      </c>
      <c r="I101" s="4"/>
      <c r="J101" s="3">
        <v>1800</v>
      </c>
      <c r="K101" s="4"/>
      <c r="L101" s="3">
        <f t="shared" si="5"/>
        <v>-1028.19</v>
      </c>
      <c r="M101" s="4"/>
      <c r="N101" s="3">
        <v>0</v>
      </c>
      <c r="O101" s="4"/>
      <c r="P101" s="3">
        <v>2015</v>
      </c>
      <c r="Q101" s="4"/>
      <c r="R101" s="3">
        <f t="shared" si="6"/>
        <v>-2015</v>
      </c>
      <c r="S101" s="4"/>
      <c r="T101" s="16">
        <v>2455</v>
      </c>
      <c r="V101" s="13" t="s">
        <v>178</v>
      </c>
      <c r="Y101" s="18" t="s">
        <v>219</v>
      </c>
    </row>
    <row r="102" spans="1:25" ht="15" outlineLevel="3" thickBot="1" x14ac:dyDescent="0.35">
      <c r="A102" s="2"/>
      <c r="B102" s="2"/>
      <c r="C102" s="2"/>
      <c r="D102" s="2"/>
      <c r="E102" s="2" t="s">
        <v>89</v>
      </c>
      <c r="F102" s="2"/>
      <c r="G102" s="2"/>
      <c r="H102" s="5">
        <v>0</v>
      </c>
      <c r="I102" s="4"/>
      <c r="J102" s="5">
        <v>0</v>
      </c>
      <c r="K102" s="4"/>
      <c r="L102" s="5">
        <f t="shared" si="5"/>
        <v>0</v>
      </c>
      <c r="M102" s="4"/>
      <c r="N102" s="5">
        <v>0</v>
      </c>
      <c r="O102" s="4"/>
      <c r="P102" s="5">
        <v>100</v>
      </c>
      <c r="Q102" s="4"/>
      <c r="R102" s="5">
        <f t="shared" si="6"/>
        <v>-100</v>
      </c>
      <c r="S102" s="4"/>
      <c r="T102" s="5">
        <v>100</v>
      </c>
      <c r="V102" s="13" t="s">
        <v>178</v>
      </c>
      <c r="Y102" s="13" t="s">
        <v>117</v>
      </c>
    </row>
    <row r="103" spans="1:25" outlineLevel="2" x14ac:dyDescent="0.3">
      <c r="A103" s="2"/>
      <c r="B103" s="2"/>
      <c r="C103" s="2"/>
      <c r="D103" s="42" t="s">
        <v>90</v>
      </c>
      <c r="E103" s="42"/>
      <c r="F103" s="42"/>
      <c r="G103" s="42"/>
      <c r="H103" s="3">
        <f>ROUND(SUM(H97:H102),5)</f>
        <v>771.81</v>
      </c>
      <c r="I103" s="4"/>
      <c r="J103" s="3">
        <f>ROUND(SUM(J97:J102),5)</f>
        <v>1800</v>
      </c>
      <c r="K103" s="4"/>
      <c r="L103" s="3">
        <f t="shared" si="5"/>
        <v>-1028.19</v>
      </c>
      <c r="M103" s="4"/>
      <c r="N103" s="3">
        <f>ROUND(SUM(N97:N102),5)</f>
        <v>0</v>
      </c>
      <c r="O103" s="4"/>
      <c r="P103" s="3">
        <f>ROUND(SUM(P97:P102),5)</f>
        <v>2165</v>
      </c>
      <c r="Q103" s="4"/>
      <c r="R103" s="3">
        <f t="shared" si="6"/>
        <v>-2165</v>
      </c>
      <c r="S103" s="4"/>
      <c r="T103" s="3">
        <f>ROUND(SUM(T97:T102),5)</f>
        <v>2605</v>
      </c>
    </row>
    <row r="104" spans="1:25" outlineLevel="3" x14ac:dyDescent="0.3">
      <c r="A104" s="2"/>
      <c r="B104" s="2"/>
      <c r="C104" s="2"/>
      <c r="D104" s="2" t="s">
        <v>91</v>
      </c>
      <c r="E104" s="2"/>
      <c r="F104" s="2"/>
      <c r="G104" s="2"/>
      <c r="H104" s="3"/>
      <c r="I104" s="4"/>
      <c r="J104" s="3"/>
      <c r="K104" s="4"/>
      <c r="L104" s="3"/>
      <c r="M104" s="4"/>
      <c r="N104" s="3"/>
      <c r="O104" s="4"/>
      <c r="P104" s="3"/>
      <c r="Q104" s="4"/>
      <c r="R104" s="3"/>
      <c r="S104" s="4"/>
      <c r="T104" s="36"/>
    </row>
    <row r="105" spans="1:25" ht="21.6" outlineLevel="3" x14ac:dyDescent="0.3">
      <c r="A105" s="2"/>
      <c r="B105" s="2"/>
      <c r="C105" s="2"/>
      <c r="D105" s="2"/>
      <c r="E105" s="2" t="s">
        <v>92</v>
      </c>
      <c r="F105" s="2"/>
      <c r="G105" s="2"/>
      <c r="H105" s="3">
        <v>100</v>
      </c>
      <c r="I105" s="4"/>
      <c r="J105" s="3">
        <v>100</v>
      </c>
      <c r="K105" s="4"/>
      <c r="L105" s="3">
        <f t="shared" ref="L105:L114" si="7">ROUND((H105-J105),5)</f>
        <v>0</v>
      </c>
      <c r="M105" s="4"/>
      <c r="N105" s="3">
        <v>200</v>
      </c>
      <c r="O105" s="4"/>
      <c r="P105" s="3">
        <v>200</v>
      </c>
      <c r="Q105" s="4"/>
      <c r="R105" s="3">
        <f t="shared" ref="R105:R114" si="8">ROUND((N105-P105),5)</f>
        <v>0</v>
      </c>
      <c r="S105" s="4"/>
      <c r="T105" s="37">
        <v>100</v>
      </c>
      <c r="V105" s="13" t="s">
        <v>169</v>
      </c>
      <c r="Y105" s="18" t="s">
        <v>179</v>
      </c>
    </row>
    <row r="106" spans="1:25" outlineLevel="3" x14ac:dyDescent="0.3">
      <c r="A106" s="2"/>
      <c r="B106" s="2"/>
      <c r="C106" s="2"/>
      <c r="D106" s="2"/>
      <c r="E106" s="2" t="s">
        <v>93</v>
      </c>
      <c r="F106" s="2"/>
      <c r="G106" s="2"/>
      <c r="H106" s="3">
        <v>0</v>
      </c>
      <c r="I106" s="4"/>
      <c r="J106" s="3">
        <v>75</v>
      </c>
      <c r="K106" s="4"/>
      <c r="L106" s="3">
        <f t="shared" si="7"/>
        <v>-75</v>
      </c>
      <c r="M106" s="4"/>
      <c r="N106" s="3">
        <v>0</v>
      </c>
      <c r="O106" s="4"/>
      <c r="P106" s="3">
        <v>75</v>
      </c>
      <c r="Q106" s="4"/>
      <c r="R106" s="3">
        <f t="shared" si="8"/>
        <v>-75</v>
      </c>
      <c r="S106" s="4"/>
      <c r="T106" s="37">
        <v>75</v>
      </c>
      <c r="V106" s="13" t="s">
        <v>123</v>
      </c>
      <c r="Y106" s="13" t="s">
        <v>117</v>
      </c>
    </row>
    <row r="107" spans="1:25" outlineLevel="3" x14ac:dyDescent="0.3">
      <c r="A107" s="2"/>
      <c r="B107" s="2"/>
      <c r="C107" s="2"/>
      <c r="D107" s="2"/>
      <c r="E107" s="2" t="s">
        <v>94</v>
      </c>
      <c r="F107" s="2"/>
      <c r="G107" s="2"/>
      <c r="H107" s="3">
        <v>0</v>
      </c>
      <c r="I107" s="4"/>
      <c r="J107" s="3">
        <v>25</v>
      </c>
      <c r="K107" s="4"/>
      <c r="L107" s="3">
        <f t="shared" si="7"/>
        <v>-25</v>
      </c>
      <c r="M107" s="4"/>
      <c r="N107" s="3">
        <v>0</v>
      </c>
      <c r="O107" s="4"/>
      <c r="P107" s="3">
        <v>25</v>
      </c>
      <c r="Q107" s="4"/>
      <c r="R107" s="3">
        <f t="shared" si="8"/>
        <v>-25</v>
      </c>
      <c r="S107" s="4"/>
      <c r="T107" s="37">
        <v>25</v>
      </c>
      <c r="V107" s="13" t="s">
        <v>123</v>
      </c>
      <c r="Y107" s="13" t="s">
        <v>117</v>
      </c>
    </row>
    <row r="108" spans="1:25" ht="52.2" outlineLevel="3" x14ac:dyDescent="0.3">
      <c r="A108" s="2"/>
      <c r="B108" s="2"/>
      <c r="C108" s="2"/>
      <c r="D108" s="2"/>
      <c r="E108" s="2" t="s">
        <v>95</v>
      </c>
      <c r="F108" s="2"/>
      <c r="G108" s="2"/>
      <c r="H108" s="3">
        <v>2358.02</v>
      </c>
      <c r="I108" s="4"/>
      <c r="J108" s="3">
        <v>3400</v>
      </c>
      <c r="K108" s="4"/>
      <c r="L108" s="3">
        <f t="shared" si="7"/>
        <v>-1041.98</v>
      </c>
      <c r="M108" s="4"/>
      <c r="N108" s="3">
        <v>1125</v>
      </c>
      <c r="O108" s="4"/>
      <c r="P108" s="3">
        <v>3800</v>
      </c>
      <c r="Q108" s="4"/>
      <c r="R108" s="3">
        <f t="shared" si="8"/>
        <v>-2675</v>
      </c>
      <c r="S108" s="4"/>
      <c r="T108" s="16">
        <v>3800</v>
      </c>
      <c r="V108" s="13" t="s">
        <v>180</v>
      </c>
      <c r="Y108" s="18" t="s">
        <v>184</v>
      </c>
    </row>
    <row r="109" spans="1:25" outlineLevel="3" x14ac:dyDescent="0.3">
      <c r="A109" s="2"/>
      <c r="B109" s="2"/>
      <c r="C109" s="2"/>
      <c r="D109" s="2"/>
      <c r="E109" s="2" t="s">
        <v>11</v>
      </c>
      <c r="F109" s="2"/>
      <c r="G109" s="2"/>
      <c r="H109" s="3">
        <v>545.96</v>
      </c>
      <c r="I109" s="4"/>
      <c r="J109" s="3">
        <v>500</v>
      </c>
      <c r="K109" s="4"/>
      <c r="L109" s="3">
        <f t="shared" si="7"/>
        <v>45.96</v>
      </c>
      <c r="M109" s="4"/>
      <c r="N109" s="3">
        <v>262.5</v>
      </c>
      <c r="O109" s="4"/>
      <c r="P109" s="3">
        <v>3990</v>
      </c>
      <c r="Q109" s="4"/>
      <c r="R109" s="3">
        <f t="shared" si="8"/>
        <v>-3727.5</v>
      </c>
      <c r="S109" s="4"/>
      <c r="T109" s="37">
        <v>1500</v>
      </c>
      <c r="V109" s="13" t="s">
        <v>182</v>
      </c>
      <c r="Y109" s="13" t="s">
        <v>183</v>
      </c>
    </row>
    <row r="110" spans="1:25" outlineLevel="3" x14ac:dyDescent="0.3">
      <c r="A110" s="2"/>
      <c r="B110" s="2"/>
      <c r="C110" s="2"/>
      <c r="D110" s="2"/>
      <c r="E110" s="2" t="s">
        <v>96</v>
      </c>
      <c r="F110" s="2"/>
      <c r="G110" s="2"/>
      <c r="H110" s="3">
        <v>83.31</v>
      </c>
      <c r="I110" s="4"/>
      <c r="J110" s="3">
        <v>100</v>
      </c>
      <c r="K110" s="4"/>
      <c r="L110" s="3">
        <f t="shared" si="7"/>
        <v>-16.690000000000001</v>
      </c>
      <c r="M110" s="4"/>
      <c r="N110" s="3">
        <v>0</v>
      </c>
      <c r="O110" s="4"/>
      <c r="P110" s="3">
        <v>100</v>
      </c>
      <c r="Q110" s="4"/>
      <c r="R110" s="3">
        <f t="shared" si="8"/>
        <v>-100</v>
      </c>
      <c r="S110" s="4"/>
      <c r="T110" s="37">
        <v>100</v>
      </c>
      <c r="V110" s="13" t="s">
        <v>185</v>
      </c>
      <c r="Y110" s="13" t="s">
        <v>117</v>
      </c>
    </row>
    <row r="111" spans="1:25" ht="21.6" outlineLevel="3" x14ac:dyDescent="0.3">
      <c r="A111" s="2"/>
      <c r="B111" s="2"/>
      <c r="C111" s="2"/>
      <c r="D111" s="2"/>
      <c r="E111" s="2" t="s">
        <v>97</v>
      </c>
      <c r="F111" s="2"/>
      <c r="G111" s="2"/>
      <c r="H111" s="3">
        <v>100</v>
      </c>
      <c r="I111" s="4"/>
      <c r="J111" s="3">
        <v>0</v>
      </c>
      <c r="K111" s="4"/>
      <c r="L111" s="3">
        <f t="shared" si="7"/>
        <v>100</v>
      </c>
      <c r="M111" s="4"/>
      <c r="N111" s="3">
        <v>2624.53</v>
      </c>
      <c r="O111" s="4"/>
      <c r="P111" s="3">
        <v>2050</v>
      </c>
      <c r="Q111" s="4"/>
      <c r="R111" s="3">
        <f t="shared" si="8"/>
        <v>574.53</v>
      </c>
      <c r="S111" s="4"/>
      <c r="T111" s="70">
        <v>800</v>
      </c>
      <c r="V111" s="13" t="s">
        <v>168</v>
      </c>
      <c r="Y111" s="18" t="s">
        <v>186</v>
      </c>
    </row>
    <row r="112" spans="1:25" outlineLevel="3" x14ac:dyDescent="0.3">
      <c r="A112" s="2"/>
      <c r="B112" s="2"/>
      <c r="C112" s="2"/>
      <c r="D112" s="2"/>
      <c r="E112" s="2" t="s">
        <v>98</v>
      </c>
      <c r="F112" s="2"/>
      <c r="G112" s="2"/>
      <c r="H112" s="3">
        <v>1682.35</v>
      </c>
      <c r="I112" s="4"/>
      <c r="J112" s="3">
        <v>1850</v>
      </c>
      <c r="K112" s="4"/>
      <c r="L112" s="3">
        <f t="shared" si="7"/>
        <v>-167.65</v>
      </c>
      <c r="M112" s="4"/>
      <c r="N112" s="3">
        <v>2022.48</v>
      </c>
      <c r="O112" s="4"/>
      <c r="P112" s="3">
        <v>1850</v>
      </c>
      <c r="Q112" s="4"/>
      <c r="R112" s="3">
        <f t="shared" si="8"/>
        <v>172.48</v>
      </c>
      <c r="S112" s="4"/>
      <c r="T112" s="37">
        <v>2000</v>
      </c>
      <c r="V112" s="13" t="s">
        <v>125</v>
      </c>
      <c r="Y112" s="13" t="s">
        <v>187</v>
      </c>
    </row>
    <row r="113" spans="1:25" ht="32.4" outlineLevel="3" thickBot="1" x14ac:dyDescent="0.35">
      <c r="A113" s="2"/>
      <c r="B113" s="2"/>
      <c r="C113" s="2"/>
      <c r="D113" s="2"/>
      <c r="E113" s="2" t="s">
        <v>12</v>
      </c>
      <c r="F113" s="2"/>
      <c r="G113" s="2"/>
      <c r="H113" s="5">
        <v>640.74</v>
      </c>
      <c r="I113" s="4"/>
      <c r="J113" s="5">
        <v>500</v>
      </c>
      <c r="K113" s="4"/>
      <c r="L113" s="5">
        <f t="shared" si="7"/>
        <v>140.74</v>
      </c>
      <c r="M113" s="4"/>
      <c r="N113" s="5">
        <v>0</v>
      </c>
      <c r="O113" s="4"/>
      <c r="P113" s="5">
        <v>2500</v>
      </c>
      <c r="Q113" s="4"/>
      <c r="R113" s="5">
        <f t="shared" si="8"/>
        <v>-2500</v>
      </c>
      <c r="S113" s="4"/>
      <c r="T113" s="39">
        <v>2500</v>
      </c>
      <c r="V113" s="13" t="s">
        <v>188</v>
      </c>
      <c r="Y113" s="18" t="s">
        <v>197</v>
      </c>
    </row>
    <row r="114" spans="1:25" outlineLevel="2" x14ac:dyDescent="0.3">
      <c r="A114" s="2"/>
      <c r="B114" s="2"/>
      <c r="C114" s="2"/>
      <c r="D114" s="42" t="s">
        <v>99</v>
      </c>
      <c r="E114" s="42"/>
      <c r="F114" s="42"/>
      <c r="G114" s="42"/>
      <c r="H114" s="3">
        <f>ROUND(SUM(H104:H113),5)</f>
        <v>5510.38</v>
      </c>
      <c r="I114" s="4"/>
      <c r="J114" s="3">
        <f>ROUND(SUM(J104:J113),5)</f>
        <v>6550</v>
      </c>
      <c r="K114" s="4"/>
      <c r="L114" s="3">
        <f t="shared" si="7"/>
        <v>-1039.6199999999999</v>
      </c>
      <c r="M114" s="4"/>
      <c r="N114" s="3">
        <f>ROUND(SUM(N104:N113),5)</f>
        <v>6234.51</v>
      </c>
      <c r="O114" s="4"/>
      <c r="P114" s="3">
        <f>ROUND(SUM(P104:P113),5)</f>
        <v>14590</v>
      </c>
      <c r="Q114" s="4"/>
      <c r="R114" s="3">
        <f t="shared" si="8"/>
        <v>-8355.49</v>
      </c>
      <c r="S114" s="4"/>
      <c r="T114" s="3">
        <f>ROUND(SUM(T104:T113),5)</f>
        <v>10900</v>
      </c>
    </row>
    <row r="115" spans="1:25" outlineLevel="3" x14ac:dyDescent="0.3">
      <c r="A115" s="2"/>
      <c r="B115" s="2"/>
      <c r="C115" s="2"/>
      <c r="D115" s="2" t="s">
        <v>100</v>
      </c>
      <c r="E115" s="2"/>
      <c r="F115" s="2"/>
      <c r="G115" s="2"/>
      <c r="H115" s="3"/>
      <c r="I115" s="4"/>
      <c r="J115" s="3"/>
      <c r="K115" s="4"/>
      <c r="L115" s="3"/>
      <c r="M115" s="4"/>
      <c r="N115" s="3"/>
      <c r="O115" s="4"/>
      <c r="P115" s="3"/>
      <c r="Q115" s="4"/>
      <c r="R115" s="3"/>
      <c r="S115" s="4"/>
      <c r="T115" s="36"/>
    </row>
    <row r="116" spans="1:25" ht="31.8" outlineLevel="3" x14ac:dyDescent="0.3">
      <c r="A116" s="2"/>
      <c r="B116" s="2"/>
      <c r="C116" s="2"/>
      <c r="D116" s="2"/>
      <c r="E116" s="2" t="s">
        <v>101</v>
      </c>
      <c r="F116" s="2"/>
      <c r="G116" s="2"/>
      <c r="H116" s="3">
        <v>400</v>
      </c>
      <c r="I116" s="4"/>
      <c r="J116" s="3">
        <v>400</v>
      </c>
      <c r="K116" s="4"/>
      <c r="L116" s="3">
        <f t="shared" ref="L116:L123" si="9">ROUND((H116-J116),5)</f>
        <v>0</v>
      </c>
      <c r="M116" s="4"/>
      <c r="N116" s="3">
        <v>400</v>
      </c>
      <c r="O116" s="4"/>
      <c r="P116" s="3">
        <v>400</v>
      </c>
      <c r="Q116" s="4"/>
      <c r="R116" s="3">
        <f t="shared" ref="R116:R123" si="10">ROUND((N116-P116),5)</f>
        <v>0</v>
      </c>
      <c r="S116" s="4"/>
      <c r="T116" s="16">
        <v>500</v>
      </c>
      <c r="V116" s="13" t="s">
        <v>190</v>
      </c>
      <c r="Y116" s="18" t="s">
        <v>191</v>
      </c>
    </row>
    <row r="117" spans="1:25" hidden="1" outlineLevel="3" x14ac:dyDescent="0.3">
      <c r="A117" s="2"/>
      <c r="B117" s="2"/>
      <c r="C117" s="2"/>
      <c r="D117" s="2"/>
      <c r="E117" s="2" t="s">
        <v>102</v>
      </c>
      <c r="F117" s="2"/>
      <c r="G117" s="2"/>
      <c r="H117" s="3">
        <v>0</v>
      </c>
      <c r="I117" s="4"/>
      <c r="J117" s="3">
        <v>0</v>
      </c>
      <c r="K117" s="4"/>
      <c r="L117" s="3">
        <f t="shared" si="9"/>
        <v>0</v>
      </c>
      <c r="M117" s="4"/>
      <c r="N117" s="3">
        <v>0</v>
      </c>
      <c r="O117" s="4"/>
      <c r="P117" s="3">
        <v>0</v>
      </c>
      <c r="Q117" s="4"/>
      <c r="R117" s="3">
        <f t="shared" si="10"/>
        <v>0</v>
      </c>
      <c r="S117" s="4"/>
    </row>
    <row r="118" spans="1:25" ht="113.4" outlineLevel="3" x14ac:dyDescent="0.3">
      <c r="A118" s="2"/>
      <c r="B118" s="2"/>
      <c r="C118" s="2"/>
      <c r="D118" s="2"/>
      <c r="E118" s="2" t="s">
        <v>103</v>
      </c>
      <c r="F118" s="2"/>
      <c r="G118" s="2"/>
      <c r="H118" s="3">
        <v>1000</v>
      </c>
      <c r="I118" s="4"/>
      <c r="J118" s="3">
        <v>1000</v>
      </c>
      <c r="K118" s="4"/>
      <c r="L118" s="3">
        <f t="shared" si="9"/>
        <v>0</v>
      </c>
      <c r="M118" s="4"/>
      <c r="N118" s="3">
        <v>400</v>
      </c>
      <c r="O118" s="4"/>
      <c r="P118" s="3">
        <v>400</v>
      </c>
      <c r="Q118" s="4"/>
      <c r="R118" s="3">
        <f t="shared" si="10"/>
        <v>0</v>
      </c>
      <c r="S118" s="4"/>
      <c r="T118" s="16">
        <v>500</v>
      </c>
      <c r="V118" s="13" t="s">
        <v>190</v>
      </c>
      <c r="Y118" s="18" t="s">
        <v>192</v>
      </c>
    </row>
    <row r="119" spans="1:25" outlineLevel="3" x14ac:dyDescent="0.3">
      <c r="A119" s="2"/>
      <c r="B119" s="2"/>
      <c r="C119" s="2"/>
      <c r="D119" s="2"/>
      <c r="E119" s="2" t="s">
        <v>198</v>
      </c>
      <c r="F119" s="2"/>
      <c r="G119" s="2"/>
      <c r="H119" s="3">
        <v>1500</v>
      </c>
      <c r="I119" s="4"/>
      <c r="J119" s="3">
        <v>2500</v>
      </c>
      <c r="K119" s="4"/>
      <c r="L119" s="3">
        <f t="shared" si="9"/>
        <v>-1000</v>
      </c>
      <c r="M119" s="4"/>
      <c r="N119" s="3">
        <v>1500</v>
      </c>
      <c r="O119" s="4"/>
      <c r="P119" s="3">
        <v>2500</v>
      </c>
      <c r="Q119" s="4"/>
      <c r="R119" s="3">
        <f t="shared" si="10"/>
        <v>-1000</v>
      </c>
      <c r="S119" s="4"/>
      <c r="T119" s="37">
        <v>2500</v>
      </c>
      <c r="V119" s="13" t="s">
        <v>189</v>
      </c>
      <c r="Y119" s="13" t="s">
        <v>117</v>
      </c>
    </row>
    <row r="120" spans="1:25" ht="15" outlineLevel="3" thickBot="1" x14ac:dyDescent="0.35">
      <c r="A120" s="2"/>
      <c r="B120" s="2"/>
      <c r="C120" s="2"/>
      <c r="D120" s="2"/>
      <c r="E120" s="2" t="s">
        <v>104</v>
      </c>
      <c r="F120" s="2"/>
      <c r="G120" s="2"/>
      <c r="H120" s="3">
        <v>0</v>
      </c>
      <c r="I120" s="4"/>
      <c r="J120" s="3">
        <v>0</v>
      </c>
      <c r="K120" s="4"/>
      <c r="L120" s="3">
        <f t="shared" si="9"/>
        <v>0</v>
      </c>
      <c r="M120" s="4"/>
      <c r="N120" s="3">
        <v>500</v>
      </c>
      <c r="O120" s="4"/>
      <c r="P120" s="3">
        <v>500</v>
      </c>
      <c r="Q120" s="4"/>
      <c r="R120" s="3">
        <f t="shared" si="10"/>
        <v>0</v>
      </c>
      <c r="S120" s="4"/>
      <c r="T120" s="73">
        <v>0</v>
      </c>
    </row>
    <row r="121" spans="1:25" ht="15" outlineLevel="2" thickBot="1" x14ac:dyDescent="0.35">
      <c r="A121" s="2"/>
      <c r="B121" s="2"/>
      <c r="C121" s="2"/>
      <c r="D121" s="42" t="s">
        <v>105</v>
      </c>
      <c r="E121" s="42"/>
      <c r="F121" s="42"/>
      <c r="G121" s="42"/>
      <c r="H121" s="7">
        <f>ROUND(SUM(H115:H120),5)</f>
        <v>2900</v>
      </c>
      <c r="I121" s="4"/>
      <c r="J121" s="7">
        <f>ROUND(SUM(J115:J120),5)</f>
        <v>3900</v>
      </c>
      <c r="K121" s="4"/>
      <c r="L121" s="7">
        <f t="shared" si="9"/>
        <v>-1000</v>
      </c>
      <c r="M121" s="4"/>
      <c r="N121" s="7">
        <f>ROUND(SUM(N115:N120),5)</f>
        <v>2800</v>
      </c>
      <c r="O121" s="4"/>
      <c r="P121" s="7">
        <f>ROUND(SUM(P115:P120),5)</f>
        <v>3800</v>
      </c>
      <c r="Q121" s="4"/>
      <c r="R121" s="7">
        <f t="shared" si="10"/>
        <v>-1000</v>
      </c>
      <c r="S121" s="4"/>
      <c r="T121" s="7">
        <f>ROUND(SUM(T115:T120),5)</f>
        <v>3500</v>
      </c>
    </row>
    <row r="122" spans="1:25" s="69" customFormat="1" ht="15" outlineLevel="1" thickBot="1" x14ac:dyDescent="0.35">
      <c r="A122" s="65"/>
      <c r="B122" s="65"/>
      <c r="C122" s="65" t="s">
        <v>106</v>
      </c>
      <c r="D122" s="65"/>
      <c r="E122" s="65"/>
      <c r="F122" s="65"/>
      <c r="G122" s="65"/>
      <c r="H122" s="66">
        <f>ROUND(H22+H31+H36+H53+H93+H96+H103+H114+H121,5)</f>
        <v>99145.65</v>
      </c>
      <c r="I122" s="67"/>
      <c r="J122" s="66">
        <f>ROUND(J22+J31+J36+J53+J93+J96+J103+J114+J121,5)</f>
        <v>109708</v>
      </c>
      <c r="K122" s="67"/>
      <c r="L122" s="66">
        <f>ROUND((H122-J122),5)</f>
        <v>-10562.35</v>
      </c>
      <c r="M122" s="67"/>
      <c r="N122" s="66">
        <f>ROUND(N22+N31+N36+N53+N93+N96+N103+N114+N121,5)</f>
        <v>81438.59</v>
      </c>
      <c r="O122" s="67"/>
      <c r="P122" s="66">
        <f>ROUND(P22+P31+P36+P53+P93+P96+P103+P114+P121,5)</f>
        <v>108782</v>
      </c>
      <c r="Q122" s="67"/>
      <c r="R122" s="66">
        <f t="shared" si="10"/>
        <v>-27343.41</v>
      </c>
      <c r="S122" s="67"/>
      <c r="T122" s="66">
        <f>ROUND(T22+T31+T36+T53+T93+T96+T103+T114+T121,5)</f>
        <v>113007</v>
      </c>
      <c r="U122" s="68"/>
      <c r="V122" s="68"/>
      <c r="W122" s="68"/>
      <c r="X122" s="68"/>
      <c r="Y122" s="68"/>
    </row>
    <row r="123" spans="1:25" s="64" customFormat="1" ht="16.2" thickBot="1" x14ac:dyDescent="0.35">
      <c r="A123" s="23" t="s">
        <v>107</v>
      </c>
      <c r="B123" s="23"/>
      <c r="C123" s="23"/>
      <c r="D123" s="23"/>
      <c r="E123" s="23"/>
      <c r="F123" s="23"/>
      <c r="G123" s="23"/>
      <c r="H123" s="63">
        <f>ROUND(H21-H122,5)</f>
        <v>-12436.8</v>
      </c>
      <c r="I123" s="23"/>
      <c r="J123" s="63">
        <f>ROUND(J21-J122,5)</f>
        <v>-23608</v>
      </c>
      <c r="K123" s="23"/>
      <c r="L123" s="63">
        <f t="shared" si="9"/>
        <v>11171.2</v>
      </c>
      <c r="M123" s="23"/>
      <c r="N123" s="63">
        <f>ROUND(N21-N122,5)</f>
        <v>7123.5</v>
      </c>
      <c r="O123" s="23"/>
      <c r="P123" s="63">
        <f>ROUND(P21-P122,5)</f>
        <v>-18363.580000000002</v>
      </c>
      <c r="Q123" s="23"/>
      <c r="R123" s="63">
        <f t="shared" si="10"/>
        <v>25487.08</v>
      </c>
      <c r="S123" s="23"/>
      <c r="T123" s="63">
        <f>ROUND(T21-T122,5)</f>
        <v>-26157</v>
      </c>
    </row>
    <row r="124" spans="1:25" ht="15" thickTop="1" x14ac:dyDescent="0.3">
      <c r="T124" s="36"/>
    </row>
    <row r="125" spans="1:25" x14ac:dyDescent="0.3">
      <c r="T125" s="36"/>
    </row>
    <row r="126" spans="1:25" x14ac:dyDescent="0.3">
      <c r="T126" s="38" t="s">
        <v>214</v>
      </c>
      <c r="U126" s="38"/>
      <c r="V126" s="38"/>
    </row>
    <row r="127" spans="1:25" x14ac:dyDescent="0.3">
      <c r="T127" s="15" t="s">
        <v>215</v>
      </c>
      <c r="U127" s="15"/>
      <c r="V127" s="15"/>
    </row>
    <row r="128" spans="1:25" x14ac:dyDescent="0.3">
      <c r="T128" s="74" t="s">
        <v>216</v>
      </c>
      <c r="U128" s="74"/>
      <c r="V128" s="74"/>
    </row>
    <row r="129" spans="20:20" x14ac:dyDescent="0.3">
      <c r="T129" s="36"/>
    </row>
    <row r="130" spans="20:20" x14ac:dyDescent="0.3">
      <c r="T130" s="36"/>
    </row>
    <row r="131" spans="20:20" x14ac:dyDescent="0.3">
      <c r="T131" s="36"/>
    </row>
    <row r="132" spans="20:20" x14ac:dyDescent="0.3">
      <c r="T132" s="36"/>
    </row>
    <row r="133" spans="20:20" x14ac:dyDescent="0.3">
      <c r="T133" s="36"/>
    </row>
    <row r="134" spans="20:20" x14ac:dyDescent="0.3">
      <c r="T134" s="36"/>
    </row>
    <row r="135" spans="20:20" x14ac:dyDescent="0.3">
      <c r="T135" s="36"/>
    </row>
    <row r="136" spans="20:20" x14ac:dyDescent="0.3">
      <c r="T136" s="36"/>
    </row>
    <row r="137" spans="20:20" x14ac:dyDescent="0.3">
      <c r="T137" s="36"/>
    </row>
    <row r="138" spans="20:20" x14ac:dyDescent="0.3">
      <c r="T138" s="36"/>
    </row>
    <row r="139" spans="20:20" x14ac:dyDescent="0.3">
      <c r="T139" s="36"/>
    </row>
    <row r="140" spans="20:20" x14ac:dyDescent="0.3">
      <c r="T140" s="36"/>
    </row>
    <row r="141" spans="20:20" x14ac:dyDescent="0.3">
      <c r="T141" s="36"/>
    </row>
    <row r="142" spans="20:20" x14ac:dyDescent="0.3">
      <c r="T142" s="36"/>
    </row>
    <row r="143" spans="20:20" x14ac:dyDescent="0.3">
      <c r="T143" s="36"/>
    </row>
    <row r="144" spans="20:20" x14ac:dyDescent="0.3">
      <c r="T144" s="36"/>
    </row>
    <row r="145" spans="20:20" x14ac:dyDescent="0.3">
      <c r="T145" s="36"/>
    </row>
    <row r="146" spans="20:20" x14ac:dyDescent="0.3">
      <c r="T146" s="36"/>
    </row>
    <row r="147" spans="20:20" x14ac:dyDescent="0.3">
      <c r="T147" s="36"/>
    </row>
    <row r="148" spans="20:20" x14ac:dyDescent="0.3">
      <c r="T148" s="36"/>
    </row>
    <row r="149" spans="20:20" x14ac:dyDescent="0.3">
      <c r="T149" s="36"/>
    </row>
    <row r="150" spans="20:20" x14ac:dyDescent="0.3">
      <c r="T150" s="36"/>
    </row>
    <row r="151" spans="20:20" x14ac:dyDescent="0.3">
      <c r="T151" s="36"/>
    </row>
    <row r="152" spans="20:20" x14ac:dyDescent="0.3">
      <c r="T152" s="36"/>
    </row>
    <row r="153" spans="20:20" x14ac:dyDescent="0.3">
      <c r="T153" s="36"/>
    </row>
    <row r="154" spans="20:20" x14ac:dyDescent="0.3">
      <c r="T154" s="36"/>
    </row>
    <row r="155" spans="20:20" x14ac:dyDescent="0.3">
      <c r="T155" s="36"/>
    </row>
    <row r="156" spans="20:20" x14ac:dyDescent="0.3">
      <c r="T156" s="36"/>
    </row>
    <row r="157" spans="20:20" x14ac:dyDescent="0.3">
      <c r="T157" s="36"/>
    </row>
    <row r="158" spans="20:20" x14ac:dyDescent="0.3">
      <c r="T158" s="36"/>
    </row>
    <row r="159" spans="20:20" x14ac:dyDescent="0.3">
      <c r="T159" s="36"/>
    </row>
    <row r="160" spans="20:20" x14ac:dyDescent="0.3">
      <c r="T160" s="36"/>
    </row>
    <row r="161" spans="20:20" x14ac:dyDescent="0.3">
      <c r="T161" s="36"/>
    </row>
    <row r="162" spans="20:20" x14ac:dyDescent="0.3">
      <c r="T162" s="36"/>
    </row>
    <row r="163" spans="20:20" x14ac:dyDescent="0.3">
      <c r="T163" s="36"/>
    </row>
    <row r="164" spans="20:20" x14ac:dyDescent="0.3">
      <c r="T164" s="36"/>
    </row>
    <row r="165" spans="20:20" x14ac:dyDescent="0.3">
      <c r="T165" s="36"/>
    </row>
    <row r="166" spans="20:20" x14ac:dyDescent="0.3">
      <c r="T166" s="36"/>
    </row>
    <row r="167" spans="20:20" x14ac:dyDescent="0.3">
      <c r="T167" s="36"/>
    </row>
    <row r="168" spans="20:20" x14ac:dyDescent="0.3">
      <c r="T168" s="36"/>
    </row>
    <row r="169" spans="20:20" x14ac:dyDescent="0.3">
      <c r="T169" s="36"/>
    </row>
    <row r="170" spans="20:20" x14ac:dyDescent="0.3">
      <c r="T170" s="36"/>
    </row>
    <row r="171" spans="20:20" x14ac:dyDescent="0.3">
      <c r="T171" s="36"/>
    </row>
    <row r="172" spans="20:20" x14ac:dyDescent="0.3">
      <c r="T172" s="36"/>
    </row>
    <row r="173" spans="20:20" x14ac:dyDescent="0.3">
      <c r="T173" s="36"/>
    </row>
    <row r="174" spans="20:20" x14ac:dyDescent="0.3">
      <c r="T174" s="36"/>
    </row>
    <row r="175" spans="20:20" x14ac:dyDescent="0.3">
      <c r="T175" s="36"/>
    </row>
    <row r="176" spans="20:20" x14ac:dyDescent="0.3">
      <c r="T176" s="36"/>
    </row>
    <row r="177" spans="20:20" x14ac:dyDescent="0.3">
      <c r="T177" s="36"/>
    </row>
    <row r="178" spans="20:20" x14ac:dyDescent="0.3">
      <c r="T178" s="36"/>
    </row>
    <row r="179" spans="20:20" x14ac:dyDescent="0.3">
      <c r="T179" s="36"/>
    </row>
    <row r="180" spans="20:20" x14ac:dyDescent="0.3">
      <c r="T180" s="36"/>
    </row>
    <row r="181" spans="20:20" x14ac:dyDescent="0.3">
      <c r="T181" s="36"/>
    </row>
    <row r="182" spans="20:20" x14ac:dyDescent="0.3">
      <c r="T182" s="36"/>
    </row>
    <row r="183" spans="20:20" x14ac:dyDescent="0.3">
      <c r="T183" s="36"/>
    </row>
    <row r="184" spans="20:20" x14ac:dyDescent="0.3">
      <c r="T184" s="36"/>
    </row>
    <row r="185" spans="20:20" x14ac:dyDescent="0.3">
      <c r="T185" s="36"/>
    </row>
    <row r="186" spans="20:20" x14ac:dyDescent="0.3">
      <c r="T186" s="36"/>
    </row>
    <row r="187" spans="20:20" x14ac:dyDescent="0.3">
      <c r="T187" s="36"/>
    </row>
    <row r="188" spans="20:20" x14ac:dyDescent="0.3">
      <c r="T188" s="36"/>
    </row>
    <row r="189" spans="20:20" x14ac:dyDescent="0.3">
      <c r="T189" s="36"/>
    </row>
    <row r="190" spans="20:20" x14ac:dyDescent="0.3">
      <c r="T190" s="36"/>
    </row>
    <row r="191" spans="20:20" x14ac:dyDescent="0.3">
      <c r="T191" s="36"/>
    </row>
    <row r="192" spans="20:20" x14ac:dyDescent="0.3">
      <c r="T192" s="36"/>
    </row>
    <row r="193" spans="20:20" x14ac:dyDescent="0.3">
      <c r="T193" s="36"/>
    </row>
    <row r="194" spans="20:20" x14ac:dyDescent="0.3">
      <c r="T194" s="36"/>
    </row>
    <row r="195" spans="20:20" x14ac:dyDescent="0.3">
      <c r="T195" s="36"/>
    </row>
    <row r="196" spans="20:20" x14ac:dyDescent="0.3">
      <c r="T196" s="36"/>
    </row>
    <row r="197" spans="20:20" x14ac:dyDescent="0.3">
      <c r="T197" s="36"/>
    </row>
    <row r="198" spans="20:20" x14ac:dyDescent="0.3">
      <c r="T198" s="36"/>
    </row>
    <row r="199" spans="20:20" x14ac:dyDescent="0.3">
      <c r="T199" s="36"/>
    </row>
    <row r="200" spans="20:20" x14ac:dyDescent="0.3">
      <c r="T200" s="36"/>
    </row>
    <row r="201" spans="20:20" x14ac:dyDescent="0.3">
      <c r="T201" s="36"/>
    </row>
    <row r="202" spans="20:20" x14ac:dyDescent="0.3">
      <c r="T202" s="36"/>
    </row>
    <row r="203" spans="20:20" x14ac:dyDescent="0.3">
      <c r="T203" s="36"/>
    </row>
    <row r="204" spans="20:20" x14ac:dyDescent="0.3">
      <c r="T204" s="36"/>
    </row>
    <row r="205" spans="20:20" x14ac:dyDescent="0.3">
      <c r="T205" s="36"/>
    </row>
    <row r="206" spans="20:20" x14ac:dyDescent="0.3">
      <c r="T206" s="36"/>
    </row>
    <row r="207" spans="20:20" x14ac:dyDescent="0.3">
      <c r="T207" s="36"/>
    </row>
    <row r="208" spans="20:20" x14ac:dyDescent="0.3">
      <c r="T208" s="36"/>
    </row>
    <row r="209" spans="20:20" x14ac:dyDescent="0.3">
      <c r="T209" s="36"/>
    </row>
    <row r="210" spans="20:20" x14ac:dyDescent="0.3">
      <c r="T210" s="36"/>
    </row>
    <row r="211" spans="20:20" x14ac:dyDescent="0.3">
      <c r="T211" s="36"/>
    </row>
    <row r="212" spans="20:20" x14ac:dyDescent="0.3">
      <c r="T212" s="36"/>
    </row>
    <row r="213" spans="20:20" x14ac:dyDescent="0.3">
      <c r="T213" s="36"/>
    </row>
    <row r="214" spans="20:20" x14ac:dyDescent="0.3">
      <c r="T214" s="36"/>
    </row>
    <row r="215" spans="20:20" x14ac:dyDescent="0.3">
      <c r="T215" s="36"/>
    </row>
    <row r="216" spans="20:20" x14ac:dyDescent="0.3">
      <c r="T216" s="36"/>
    </row>
    <row r="217" spans="20:20" x14ac:dyDescent="0.3">
      <c r="T217" s="36"/>
    </row>
    <row r="218" spans="20:20" x14ac:dyDescent="0.3">
      <c r="T218" s="36"/>
    </row>
    <row r="219" spans="20:20" x14ac:dyDescent="0.3">
      <c r="T219" s="36"/>
    </row>
    <row r="220" spans="20:20" x14ac:dyDescent="0.3">
      <c r="T220" s="36"/>
    </row>
    <row r="221" spans="20:20" x14ac:dyDescent="0.3">
      <c r="T221" s="36"/>
    </row>
    <row r="222" spans="20:20" x14ac:dyDescent="0.3">
      <c r="T222" s="36"/>
    </row>
    <row r="223" spans="20:20" x14ac:dyDescent="0.3">
      <c r="T223" s="36"/>
    </row>
    <row r="224" spans="20:20" x14ac:dyDescent="0.3">
      <c r="T224" s="36"/>
    </row>
    <row r="225" spans="20:20" x14ac:dyDescent="0.3">
      <c r="T225" s="36"/>
    </row>
    <row r="226" spans="20:20" x14ac:dyDescent="0.3">
      <c r="T226" s="36"/>
    </row>
    <row r="227" spans="20:20" x14ac:dyDescent="0.3">
      <c r="T227" s="36"/>
    </row>
    <row r="228" spans="20:20" x14ac:dyDescent="0.3">
      <c r="T228" s="36"/>
    </row>
    <row r="229" spans="20:20" x14ac:dyDescent="0.3">
      <c r="T229" s="36"/>
    </row>
    <row r="230" spans="20:20" x14ac:dyDescent="0.3">
      <c r="T230" s="36"/>
    </row>
    <row r="231" spans="20:20" x14ac:dyDescent="0.3">
      <c r="T231" s="36"/>
    </row>
    <row r="232" spans="20:20" x14ac:dyDescent="0.3">
      <c r="T232" s="36"/>
    </row>
    <row r="233" spans="20:20" x14ac:dyDescent="0.3">
      <c r="T233" s="36"/>
    </row>
    <row r="234" spans="20:20" x14ac:dyDescent="0.3">
      <c r="T234" s="36"/>
    </row>
    <row r="235" spans="20:20" x14ac:dyDescent="0.3">
      <c r="T235" s="36"/>
    </row>
    <row r="236" spans="20:20" x14ac:dyDescent="0.3">
      <c r="T236" s="36"/>
    </row>
    <row r="237" spans="20:20" x14ac:dyDescent="0.3">
      <c r="T237" s="36"/>
    </row>
    <row r="238" spans="20:20" x14ac:dyDescent="0.3">
      <c r="T238" s="36"/>
    </row>
    <row r="239" spans="20:20" x14ac:dyDescent="0.3">
      <c r="T239" s="36"/>
    </row>
    <row r="240" spans="20:20" x14ac:dyDescent="0.3">
      <c r="T240" s="36"/>
    </row>
    <row r="241" spans="20:20" x14ac:dyDescent="0.3">
      <c r="T241" s="36"/>
    </row>
    <row r="242" spans="20:20" x14ac:dyDescent="0.3">
      <c r="T242" s="36"/>
    </row>
    <row r="243" spans="20:20" x14ac:dyDescent="0.3">
      <c r="T243" s="36"/>
    </row>
    <row r="244" spans="20:20" x14ac:dyDescent="0.3">
      <c r="T244" s="36"/>
    </row>
    <row r="245" spans="20:20" x14ac:dyDescent="0.3">
      <c r="T245" s="36"/>
    </row>
    <row r="246" spans="20:20" x14ac:dyDescent="0.3">
      <c r="T246" s="36"/>
    </row>
    <row r="247" spans="20:20" x14ac:dyDescent="0.3">
      <c r="T247" s="36"/>
    </row>
    <row r="248" spans="20:20" x14ac:dyDescent="0.3">
      <c r="T248" s="36"/>
    </row>
    <row r="249" spans="20:20" x14ac:dyDescent="0.3">
      <c r="T249" s="36"/>
    </row>
    <row r="250" spans="20:20" x14ac:dyDescent="0.3">
      <c r="T250" s="36"/>
    </row>
    <row r="251" spans="20:20" x14ac:dyDescent="0.3">
      <c r="T251" s="36"/>
    </row>
    <row r="252" spans="20:20" x14ac:dyDescent="0.3">
      <c r="T252" s="36"/>
    </row>
    <row r="253" spans="20:20" x14ac:dyDescent="0.3">
      <c r="T253" s="36"/>
    </row>
    <row r="254" spans="20:20" x14ac:dyDescent="0.3">
      <c r="T254" s="36"/>
    </row>
    <row r="255" spans="20:20" x14ac:dyDescent="0.3">
      <c r="T255" s="36"/>
    </row>
    <row r="256" spans="20:20" x14ac:dyDescent="0.3">
      <c r="T256" s="36"/>
    </row>
    <row r="257" spans="20:20" x14ac:dyDescent="0.3">
      <c r="T257" s="36"/>
    </row>
    <row r="258" spans="20:20" x14ac:dyDescent="0.3">
      <c r="T258" s="36"/>
    </row>
    <row r="259" spans="20:20" x14ac:dyDescent="0.3">
      <c r="T259" s="36"/>
    </row>
    <row r="260" spans="20:20" x14ac:dyDescent="0.3">
      <c r="T260" s="36"/>
    </row>
    <row r="261" spans="20:20" x14ac:dyDescent="0.3">
      <c r="T261" s="36"/>
    </row>
    <row r="262" spans="20:20" x14ac:dyDescent="0.3">
      <c r="T262" s="36"/>
    </row>
    <row r="263" spans="20:20" x14ac:dyDescent="0.3">
      <c r="T263" s="36"/>
    </row>
    <row r="264" spans="20:20" x14ac:dyDescent="0.3">
      <c r="T264" s="36"/>
    </row>
    <row r="265" spans="20:20" x14ac:dyDescent="0.3">
      <c r="T265" s="36"/>
    </row>
    <row r="266" spans="20:20" x14ac:dyDescent="0.3">
      <c r="T266" s="36"/>
    </row>
    <row r="267" spans="20:20" x14ac:dyDescent="0.3">
      <c r="T267" s="36"/>
    </row>
    <row r="268" spans="20:20" x14ac:dyDescent="0.3">
      <c r="T268" s="36"/>
    </row>
    <row r="269" spans="20:20" x14ac:dyDescent="0.3">
      <c r="T269" s="36"/>
    </row>
    <row r="270" spans="20:20" x14ac:dyDescent="0.3">
      <c r="T270" s="36"/>
    </row>
    <row r="271" spans="20:20" x14ac:dyDescent="0.3">
      <c r="T271" s="36"/>
    </row>
    <row r="272" spans="20:20" x14ac:dyDescent="0.3">
      <c r="T272" s="36"/>
    </row>
    <row r="273" spans="20:20" x14ac:dyDescent="0.3">
      <c r="T273" s="36"/>
    </row>
    <row r="274" spans="20:20" x14ac:dyDescent="0.3">
      <c r="T274" s="36"/>
    </row>
    <row r="275" spans="20:20" x14ac:dyDescent="0.3">
      <c r="T275" s="36"/>
    </row>
    <row r="276" spans="20:20" x14ac:dyDescent="0.3">
      <c r="T276" s="36"/>
    </row>
    <row r="277" spans="20:20" x14ac:dyDescent="0.3">
      <c r="T277" s="36"/>
    </row>
    <row r="278" spans="20:20" x14ac:dyDescent="0.3">
      <c r="T278" s="36"/>
    </row>
    <row r="279" spans="20:20" x14ac:dyDescent="0.3">
      <c r="T279" s="36"/>
    </row>
    <row r="280" spans="20:20" x14ac:dyDescent="0.3">
      <c r="T280" s="36"/>
    </row>
    <row r="281" spans="20:20" x14ac:dyDescent="0.3">
      <c r="T281" s="36"/>
    </row>
    <row r="282" spans="20:20" x14ac:dyDescent="0.3">
      <c r="T282" s="36"/>
    </row>
    <row r="283" spans="20:20" x14ac:dyDescent="0.3">
      <c r="T283" s="36"/>
    </row>
    <row r="284" spans="20:20" x14ac:dyDescent="0.3">
      <c r="T284" s="36"/>
    </row>
    <row r="285" spans="20:20" x14ac:dyDescent="0.3">
      <c r="T285" s="36"/>
    </row>
    <row r="286" spans="20:20" x14ac:dyDescent="0.3">
      <c r="T286" s="36"/>
    </row>
    <row r="287" spans="20:20" x14ac:dyDescent="0.3">
      <c r="T287" s="36"/>
    </row>
    <row r="288" spans="20:20" x14ac:dyDescent="0.3">
      <c r="T288" s="36"/>
    </row>
    <row r="289" spans="20:20" x14ac:dyDescent="0.3">
      <c r="T289" s="36"/>
    </row>
    <row r="290" spans="20:20" x14ac:dyDescent="0.3">
      <c r="T290" s="36"/>
    </row>
    <row r="291" spans="20:20" x14ac:dyDescent="0.3">
      <c r="T291" s="36"/>
    </row>
    <row r="292" spans="20:20" x14ac:dyDescent="0.3">
      <c r="T292" s="36"/>
    </row>
    <row r="293" spans="20:20" x14ac:dyDescent="0.3">
      <c r="T293" s="36"/>
    </row>
    <row r="294" spans="20:20" x14ac:dyDescent="0.3">
      <c r="T294" s="36"/>
    </row>
    <row r="295" spans="20:20" x14ac:dyDescent="0.3">
      <c r="T295" s="36"/>
    </row>
    <row r="296" spans="20:20" x14ac:dyDescent="0.3">
      <c r="T296" s="36"/>
    </row>
    <row r="297" spans="20:20" x14ac:dyDescent="0.3">
      <c r="T297" s="36"/>
    </row>
    <row r="298" spans="20:20" x14ac:dyDescent="0.3">
      <c r="T298" s="36"/>
    </row>
    <row r="299" spans="20:20" x14ac:dyDescent="0.3">
      <c r="T299" s="36"/>
    </row>
    <row r="300" spans="20:20" x14ac:dyDescent="0.3">
      <c r="T300" s="36"/>
    </row>
    <row r="301" spans="20:20" x14ac:dyDescent="0.3">
      <c r="T301" s="36"/>
    </row>
    <row r="302" spans="20:20" x14ac:dyDescent="0.3">
      <c r="T302" s="36"/>
    </row>
    <row r="303" spans="20:20" x14ac:dyDescent="0.3">
      <c r="T303" s="36"/>
    </row>
    <row r="304" spans="20:20" x14ac:dyDescent="0.3">
      <c r="T304" s="36"/>
    </row>
    <row r="305" spans="20:20" x14ac:dyDescent="0.3">
      <c r="T305" s="36"/>
    </row>
    <row r="306" spans="20:20" x14ac:dyDescent="0.3">
      <c r="T306" s="36"/>
    </row>
    <row r="307" spans="20:20" x14ac:dyDescent="0.3">
      <c r="T307" s="36"/>
    </row>
    <row r="308" spans="20:20" x14ac:dyDescent="0.3">
      <c r="T308" s="36"/>
    </row>
    <row r="309" spans="20:20" x14ac:dyDescent="0.3">
      <c r="T309" s="36"/>
    </row>
    <row r="310" spans="20:20" x14ac:dyDescent="0.3">
      <c r="T310" s="36"/>
    </row>
    <row r="311" spans="20:20" x14ac:dyDescent="0.3">
      <c r="T311" s="36"/>
    </row>
    <row r="312" spans="20:20" x14ac:dyDescent="0.3">
      <c r="T312" s="36"/>
    </row>
    <row r="313" spans="20:20" x14ac:dyDescent="0.3">
      <c r="T313" s="36"/>
    </row>
    <row r="314" spans="20:20" x14ac:dyDescent="0.3">
      <c r="T314" s="36"/>
    </row>
    <row r="315" spans="20:20" x14ac:dyDescent="0.3">
      <c r="T315" s="36"/>
    </row>
    <row r="316" spans="20:20" x14ac:dyDescent="0.3">
      <c r="T316" s="36"/>
    </row>
    <row r="317" spans="20:20" x14ac:dyDescent="0.3">
      <c r="T317" s="36"/>
    </row>
    <row r="318" spans="20:20" x14ac:dyDescent="0.3">
      <c r="T318" s="36"/>
    </row>
    <row r="319" spans="20:20" x14ac:dyDescent="0.3">
      <c r="T319" s="36"/>
    </row>
    <row r="320" spans="20:20" x14ac:dyDescent="0.3">
      <c r="T320" s="36"/>
    </row>
    <row r="321" spans="20:20" x14ac:dyDescent="0.3">
      <c r="T321" s="36"/>
    </row>
    <row r="322" spans="20:20" x14ac:dyDescent="0.3">
      <c r="T322" s="36"/>
    </row>
    <row r="323" spans="20:20" x14ac:dyDescent="0.3">
      <c r="T323" s="36"/>
    </row>
    <row r="324" spans="20:20" x14ac:dyDescent="0.3">
      <c r="T324" s="36"/>
    </row>
    <row r="325" spans="20:20" x14ac:dyDescent="0.3">
      <c r="T325" s="36"/>
    </row>
    <row r="326" spans="20:20" x14ac:dyDescent="0.3">
      <c r="T326" s="36"/>
    </row>
    <row r="327" spans="20:20" x14ac:dyDescent="0.3">
      <c r="T327" s="36"/>
    </row>
    <row r="328" spans="20:20" x14ac:dyDescent="0.3">
      <c r="T328" s="36"/>
    </row>
    <row r="329" spans="20:20" x14ac:dyDescent="0.3">
      <c r="T329" s="36"/>
    </row>
    <row r="330" spans="20:20" x14ac:dyDescent="0.3">
      <c r="T330" s="36"/>
    </row>
    <row r="331" spans="20:20" x14ac:dyDescent="0.3">
      <c r="T331" s="36"/>
    </row>
    <row r="332" spans="20:20" x14ac:dyDescent="0.3">
      <c r="T332" s="36"/>
    </row>
    <row r="333" spans="20:20" x14ac:dyDescent="0.3">
      <c r="T333" s="36"/>
    </row>
    <row r="334" spans="20:20" x14ac:dyDescent="0.3">
      <c r="T334" s="36"/>
    </row>
    <row r="335" spans="20:20" x14ac:dyDescent="0.3">
      <c r="T335" s="36"/>
    </row>
    <row r="336" spans="20:20" x14ac:dyDescent="0.3">
      <c r="T336" s="36"/>
    </row>
    <row r="337" spans="20:20" x14ac:dyDescent="0.3">
      <c r="T337" s="36"/>
    </row>
    <row r="338" spans="20:20" x14ac:dyDescent="0.3">
      <c r="T338" s="36"/>
    </row>
    <row r="339" spans="20:20" x14ac:dyDescent="0.3">
      <c r="T339" s="36"/>
    </row>
    <row r="340" spans="20:20" x14ac:dyDescent="0.3">
      <c r="T340" s="36"/>
    </row>
    <row r="341" spans="20:20" x14ac:dyDescent="0.3">
      <c r="T341" s="36"/>
    </row>
    <row r="342" spans="20:20" x14ac:dyDescent="0.3">
      <c r="T342" s="36"/>
    </row>
    <row r="343" spans="20:20" x14ac:dyDescent="0.3">
      <c r="T343" s="36"/>
    </row>
    <row r="344" spans="20:20" x14ac:dyDescent="0.3">
      <c r="T344" s="36"/>
    </row>
    <row r="345" spans="20:20" x14ac:dyDescent="0.3">
      <c r="T345" s="36"/>
    </row>
    <row r="346" spans="20:20" x14ac:dyDescent="0.3">
      <c r="T346" s="36"/>
    </row>
    <row r="347" spans="20:20" x14ac:dyDescent="0.3">
      <c r="T347" s="36"/>
    </row>
    <row r="348" spans="20:20" x14ac:dyDescent="0.3">
      <c r="T348" s="36"/>
    </row>
    <row r="349" spans="20:20" x14ac:dyDescent="0.3">
      <c r="T349" s="36"/>
    </row>
    <row r="350" spans="20:20" x14ac:dyDescent="0.3">
      <c r="T350" s="36"/>
    </row>
    <row r="351" spans="20:20" x14ac:dyDescent="0.3">
      <c r="T351" s="36"/>
    </row>
    <row r="352" spans="20:20" x14ac:dyDescent="0.3">
      <c r="T352" s="36"/>
    </row>
    <row r="353" spans="20:20" x14ac:dyDescent="0.3">
      <c r="T353" s="36"/>
    </row>
    <row r="354" spans="20:20" x14ac:dyDescent="0.3">
      <c r="T354" s="36"/>
    </row>
    <row r="355" spans="20:20" x14ac:dyDescent="0.3">
      <c r="T355" s="36"/>
    </row>
    <row r="356" spans="20:20" x14ac:dyDescent="0.3">
      <c r="T356" s="36"/>
    </row>
    <row r="357" spans="20:20" x14ac:dyDescent="0.3">
      <c r="T357" s="36"/>
    </row>
    <row r="358" spans="20:20" x14ac:dyDescent="0.3">
      <c r="T358" s="36"/>
    </row>
    <row r="359" spans="20:20" x14ac:dyDescent="0.3">
      <c r="T359" s="36"/>
    </row>
    <row r="360" spans="20:20" x14ac:dyDescent="0.3">
      <c r="T360" s="36"/>
    </row>
    <row r="361" spans="20:20" x14ac:dyDescent="0.3">
      <c r="T361" s="36"/>
    </row>
    <row r="362" spans="20:20" x14ac:dyDescent="0.3">
      <c r="T362" s="36"/>
    </row>
    <row r="363" spans="20:20" x14ac:dyDescent="0.3">
      <c r="T363" s="36"/>
    </row>
    <row r="364" spans="20:20" x14ac:dyDescent="0.3">
      <c r="T364" s="36"/>
    </row>
    <row r="365" spans="20:20" x14ac:dyDescent="0.3">
      <c r="T365" s="36"/>
    </row>
    <row r="366" spans="20:20" x14ac:dyDescent="0.3">
      <c r="T366" s="36"/>
    </row>
    <row r="367" spans="20:20" x14ac:dyDescent="0.3">
      <c r="T367" s="36"/>
    </row>
    <row r="368" spans="20:20" x14ac:dyDescent="0.3">
      <c r="T368" s="36"/>
    </row>
    <row r="369" spans="20:20" x14ac:dyDescent="0.3">
      <c r="T369" s="36"/>
    </row>
    <row r="370" spans="20:20" x14ac:dyDescent="0.3">
      <c r="T370" s="36"/>
    </row>
    <row r="371" spans="20:20" x14ac:dyDescent="0.3">
      <c r="T371" s="36"/>
    </row>
    <row r="372" spans="20:20" x14ac:dyDescent="0.3">
      <c r="T372" s="36"/>
    </row>
    <row r="373" spans="20:20" x14ac:dyDescent="0.3">
      <c r="T373" s="36"/>
    </row>
    <row r="374" spans="20:20" x14ac:dyDescent="0.3">
      <c r="T374" s="36"/>
    </row>
    <row r="375" spans="20:20" x14ac:dyDescent="0.3">
      <c r="T375" s="36"/>
    </row>
    <row r="376" spans="20:20" x14ac:dyDescent="0.3">
      <c r="T376" s="36"/>
    </row>
    <row r="377" spans="20:20" x14ac:dyDescent="0.3">
      <c r="T377" s="36"/>
    </row>
    <row r="378" spans="20:20" x14ac:dyDescent="0.3">
      <c r="T378" s="36"/>
    </row>
    <row r="379" spans="20:20" x14ac:dyDescent="0.3">
      <c r="T379" s="36"/>
    </row>
    <row r="380" spans="20:20" x14ac:dyDescent="0.3">
      <c r="T380" s="36"/>
    </row>
    <row r="381" spans="20:20" x14ac:dyDescent="0.3">
      <c r="T381" s="36"/>
    </row>
    <row r="382" spans="20:20" x14ac:dyDescent="0.3">
      <c r="T382" s="36"/>
    </row>
    <row r="383" spans="20:20" x14ac:dyDescent="0.3">
      <c r="T383" s="36"/>
    </row>
    <row r="384" spans="20:20" x14ac:dyDescent="0.3">
      <c r="T384" s="36"/>
    </row>
    <row r="385" spans="20:20" x14ac:dyDescent="0.3">
      <c r="T385" s="36"/>
    </row>
    <row r="386" spans="20:20" x14ac:dyDescent="0.3">
      <c r="T386" s="36"/>
    </row>
    <row r="387" spans="20:20" x14ac:dyDescent="0.3">
      <c r="T387" s="36"/>
    </row>
    <row r="388" spans="20:20" x14ac:dyDescent="0.3">
      <c r="T388" s="36"/>
    </row>
    <row r="389" spans="20:20" x14ac:dyDescent="0.3">
      <c r="T389" s="36"/>
    </row>
    <row r="390" spans="20:20" x14ac:dyDescent="0.3">
      <c r="T390" s="36"/>
    </row>
    <row r="391" spans="20:20" x14ac:dyDescent="0.3">
      <c r="T391" s="36"/>
    </row>
    <row r="392" spans="20:20" x14ac:dyDescent="0.3">
      <c r="T392" s="36"/>
    </row>
    <row r="393" spans="20:20" x14ac:dyDescent="0.3">
      <c r="T393" s="36"/>
    </row>
    <row r="394" spans="20:20" x14ac:dyDescent="0.3">
      <c r="T394" s="36"/>
    </row>
    <row r="395" spans="20:20" x14ac:dyDescent="0.3">
      <c r="T395" s="36"/>
    </row>
    <row r="396" spans="20:20" x14ac:dyDescent="0.3">
      <c r="T396" s="36"/>
    </row>
    <row r="397" spans="20:20" x14ac:dyDescent="0.3">
      <c r="T397" s="36"/>
    </row>
    <row r="398" spans="20:20" x14ac:dyDescent="0.3">
      <c r="T398" s="36"/>
    </row>
    <row r="399" spans="20:20" x14ac:dyDescent="0.3">
      <c r="T399" s="36"/>
    </row>
    <row r="400" spans="20:20" x14ac:dyDescent="0.3">
      <c r="T400" s="36"/>
    </row>
    <row r="401" spans="20:20" x14ac:dyDescent="0.3">
      <c r="T401" s="36"/>
    </row>
    <row r="402" spans="20:20" x14ac:dyDescent="0.3">
      <c r="T402" s="36"/>
    </row>
    <row r="403" spans="20:20" x14ac:dyDescent="0.3">
      <c r="T403" s="36"/>
    </row>
    <row r="404" spans="20:20" x14ac:dyDescent="0.3">
      <c r="T404" s="36"/>
    </row>
    <row r="405" spans="20:20" x14ac:dyDescent="0.3">
      <c r="T405" s="36"/>
    </row>
    <row r="406" spans="20:20" x14ac:dyDescent="0.3">
      <c r="T406" s="36"/>
    </row>
    <row r="407" spans="20:20" x14ac:dyDescent="0.3">
      <c r="T407" s="36"/>
    </row>
    <row r="408" spans="20:20" x14ac:dyDescent="0.3">
      <c r="T408" s="36"/>
    </row>
    <row r="409" spans="20:20" x14ac:dyDescent="0.3">
      <c r="T409" s="36"/>
    </row>
    <row r="410" spans="20:20" x14ac:dyDescent="0.3">
      <c r="T410" s="36"/>
    </row>
    <row r="411" spans="20:20" x14ac:dyDescent="0.3">
      <c r="T411" s="36"/>
    </row>
    <row r="412" spans="20:20" x14ac:dyDescent="0.3">
      <c r="T412" s="36"/>
    </row>
    <row r="413" spans="20:20" x14ac:dyDescent="0.3">
      <c r="T413" s="36"/>
    </row>
    <row r="414" spans="20:20" x14ac:dyDescent="0.3">
      <c r="T414" s="36"/>
    </row>
    <row r="415" spans="20:20" x14ac:dyDescent="0.3">
      <c r="T415" s="36"/>
    </row>
    <row r="416" spans="20:20" x14ac:dyDescent="0.3">
      <c r="T416" s="36"/>
    </row>
    <row r="417" spans="20:20" x14ac:dyDescent="0.3">
      <c r="T417" s="36"/>
    </row>
    <row r="418" spans="20:20" x14ac:dyDescent="0.3">
      <c r="T418" s="36"/>
    </row>
    <row r="419" spans="20:20" x14ac:dyDescent="0.3">
      <c r="T419" s="36"/>
    </row>
    <row r="420" spans="20:20" x14ac:dyDescent="0.3">
      <c r="T420" s="36"/>
    </row>
    <row r="421" spans="20:20" x14ac:dyDescent="0.3">
      <c r="T421" s="36"/>
    </row>
    <row r="422" spans="20:20" x14ac:dyDescent="0.3">
      <c r="T422" s="36"/>
    </row>
    <row r="423" spans="20:20" x14ac:dyDescent="0.3">
      <c r="T423" s="36"/>
    </row>
    <row r="424" spans="20:20" x14ac:dyDescent="0.3">
      <c r="T424" s="36"/>
    </row>
    <row r="425" spans="20:20" x14ac:dyDescent="0.3">
      <c r="T425" s="36"/>
    </row>
    <row r="426" spans="20:20" x14ac:dyDescent="0.3">
      <c r="T426" s="36"/>
    </row>
    <row r="427" spans="20:20" x14ac:dyDescent="0.3">
      <c r="T427" s="36"/>
    </row>
    <row r="428" spans="20:20" x14ac:dyDescent="0.3">
      <c r="T428" s="36"/>
    </row>
    <row r="429" spans="20:20" x14ac:dyDescent="0.3">
      <c r="T429" s="36"/>
    </row>
    <row r="430" spans="20:20" x14ac:dyDescent="0.3">
      <c r="T430" s="36"/>
    </row>
    <row r="431" spans="20:20" x14ac:dyDescent="0.3">
      <c r="T431" s="36"/>
    </row>
    <row r="432" spans="20:20" x14ac:dyDescent="0.3">
      <c r="T432" s="36"/>
    </row>
    <row r="433" spans="20:20" x14ac:dyDescent="0.3">
      <c r="T433" s="36"/>
    </row>
    <row r="434" spans="20:20" x14ac:dyDescent="0.3">
      <c r="T434" s="36"/>
    </row>
    <row r="435" spans="20:20" x14ac:dyDescent="0.3">
      <c r="T435" s="36"/>
    </row>
    <row r="436" spans="20:20" x14ac:dyDescent="0.3">
      <c r="T436" s="36"/>
    </row>
    <row r="437" spans="20:20" x14ac:dyDescent="0.3">
      <c r="T437" s="36"/>
    </row>
    <row r="438" spans="20:20" x14ac:dyDescent="0.3">
      <c r="T438" s="36"/>
    </row>
    <row r="439" spans="20:20" x14ac:dyDescent="0.3">
      <c r="T439" s="36"/>
    </row>
    <row r="440" spans="20:20" x14ac:dyDescent="0.3">
      <c r="T440" s="36"/>
    </row>
    <row r="441" spans="20:20" x14ac:dyDescent="0.3">
      <c r="T441" s="36"/>
    </row>
    <row r="442" spans="20:20" x14ac:dyDescent="0.3">
      <c r="T442" s="36"/>
    </row>
    <row r="443" spans="20:20" x14ac:dyDescent="0.3">
      <c r="T443" s="36"/>
    </row>
    <row r="444" spans="20:20" x14ac:dyDescent="0.3">
      <c r="T444" s="36"/>
    </row>
    <row r="445" spans="20:20" x14ac:dyDescent="0.3">
      <c r="T445" s="36"/>
    </row>
    <row r="446" spans="20:20" x14ac:dyDescent="0.3">
      <c r="T446" s="36"/>
    </row>
    <row r="447" spans="20:20" x14ac:dyDescent="0.3">
      <c r="T447" s="36"/>
    </row>
    <row r="448" spans="20:20" x14ac:dyDescent="0.3">
      <c r="T448" s="36"/>
    </row>
    <row r="449" spans="20:20" x14ac:dyDescent="0.3">
      <c r="T449" s="36"/>
    </row>
    <row r="450" spans="20:20" x14ac:dyDescent="0.3">
      <c r="T450" s="36"/>
    </row>
    <row r="451" spans="20:20" x14ac:dyDescent="0.3">
      <c r="T451" s="36"/>
    </row>
    <row r="452" spans="20:20" x14ac:dyDescent="0.3">
      <c r="T452" s="36"/>
    </row>
    <row r="453" spans="20:20" x14ac:dyDescent="0.3">
      <c r="T453" s="36"/>
    </row>
    <row r="454" spans="20:20" x14ac:dyDescent="0.3">
      <c r="T454" s="36"/>
    </row>
    <row r="455" spans="20:20" x14ac:dyDescent="0.3">
      <c r="T455" s="36"/>
    </row>
    <row r="456" spans="20:20" x14ac:dyDescent="0.3">
      <c r="T456" s="36"/>
    </row>
    <row r="457" spans="20:20" x14ac:dyDescent="0.3">
      <c r="T457" s="36"/>
    </row>
    <row r="458" spans="20:20" x14ac:dyDescent="0.3">
      <c r="T458" s="36"/>
    </row>
    <row r="459" spans="20:20" x14ac:dyDescent="0.3">
      <c r="T459" s="36"/>
    </row>
    <row r="460" spans="20:20" x14ac:dyDescent="0.3">
      <c r="T460" s="36"/>
    </row>
    <row r="461" spans="20:20" x14ac:dyDescent="0.3">
      <c r="T461" s="36"/>
    </row>
    <row r="462" spans="20:20" x14ac:dyDescent="0.3">
      <c r="T462" s="36"/>
    </row>
    <row r="463" spans="20:20" x14ac:dyDescent="0.3">
      <c r="T463" s="36"/>
    </row>
    <row r="464" spans="20:20" x14ac:dyDescent="0.3">
      <c r="T464" s="36"/>
    </row>
    <row r="465" spans="20:20" x14ac:dyDescent="0.3">
      <c r="T465" s="36"/>
    </row>
    <row r="466" spans="20:20" x14ac:dyDescent="0.3">
      <c r="T466" s="36"/>
    </row>
    <row r="467" spans="20:20" x14ac:dyDescent="0.3">
      <c r="T467" s="36"/>
    </row>
    <row r="468" spans="20:20" x14ac:dyDescent="0.3">
      <c r="T468" s="36"/>
    </row>
    <row r="469" spans="20:20" x14ac:dyDescent="0.3">
      <c r="T469" s="36"/>
    </row>
    <row r="470" spans="20:20" x14ac:dyDescent="0.3">
      <c r="T470" s="36"/>
    </row>
    <row r="471" spans="20:20" x14ac:dyDescent="0.3">
      <c r="T471" s="36"/>
    </row>
    <row r="472" spans="20:20" x14ac:dyDescent="0.3">
      <c r="T472" s="36"/>
    </row>
    <row r="473" spans="20:20" x14ac:dyDescent="0.3">
      <c r="T473" s="36"/>
    </row>
    <row r="474" spans="20:20" x14ac:dyDescent="0.3">
      <c r="T474" s="36"/>
    </row>
    <row r="475" spans="20:20" x14ac:dyDescent="0.3">
      <c r="T475" s="36"/>
    </row>
    <row r="476" spans="20:20" x14ac:dyDescent="0.3">
      <c r="T476" s="36"/>
    </row>
    <row r="477" spans="20:20" x14ac:dyDescent="0.3">
      <c r="T477" s="36"/>
    </row>
    <row r="478" spans="20:20" x14ac:dyDescent="0.3">
      <c r="T478" s="36"/>
    </row>
    <row r="479" spans="20:20" x14ac:dyDescent="0.3">
      <c r="T479" s="36"/>
    </row>
    <row r="480" spans="20:20" x14ac:dyDescent="0.3">
      <c r="T480" s="36"/>
    </row>
    <row r="481" spans="20:20" x14ac:dyDescent="0.3">
      <c r="T481" s="36"/>
    </row>
    <row r="482" spans="20:20" x14ac:dyDescent="0.3">
      <c r="T482" s="36"/>
    </row>
    <row r="483" spans="20:20" x14ac:dyDescent="0.3">
      <c r="T483" s="36"/>
    </row>
    <row r="484" spans="20:20" x14ac:dyDescent="0.3">
      <c r="T484" s="36"/>
    </row>
    <row r="485" spans="20:20" x14ac:dyDescent="0.3">
      <c r="T485" s="36"/>
    </row>
    <row r="486" spans="20:20" x14ac:dyDescent="0.3">
      <c r="T486" s="36"/>
    </row>
    <row r="487" spans="20:20" x14ac:dyDescent="0.3">
      <c r="T487" s="36"/>
    </row>
    <row r="488" spans="20:20" x14ac:dyDescent="0.3">
      <c r="T488" s="36"/>
    </row>
    <row r="489" spans="20:20" x14ac:dyDescent="0.3">
      <c r="T489" s="36"/>
    </row>
    <row r="490" spans="20:20" x14ac:dyDescent="0.3">
      <c r="T490" s="36"/>
    </row>
    <row r="491" spans="20:20" x14ac:dyDescent="0.3">
      <c r="T491" s="36"/>
    </row>
    <row r="492" spans="20:20" x14ac:dyDescent="0.3">
      <c r="T492" s="36"/>
    </row>
    <row r="493" spans="20:20" x14ac:dyDescent="0.3">
      <c r="T493" s="36"/>
    </row>
    <row r="494" spans="20:20" x14ac:dyDescent="0.3">
      <c r="T494" s="36"/>
    </row>
    <row r="495" spans="20:20" x14ac:dyDescent="0.3">
      <c r="T495" s="36"/>
    </row>
    <row r="496" spans="20:20" x14ac:dyDescent="0.3">
      <c r="T496" s="36"/>
    </row>
    <row r="497" spans="20:20" x14ac:dyDescent="0.3">
      <c r="T497" s="36"/>
    </row>
    <row r="498" spans="20:20" x14ac:dyDescent="0.3">
      <c r="T498" s="36"/>
    </row>
    <row r="499" spans="20:20" x14ac:dyDescent="0.3">
      <c r="T499" s="36"/>
    </row>
    <row r="500" spans="20:20" x14ac:dyDescent="0.3">
      <c r="T500" s="36"/>
    </row>
    <row r="501" spans="20:20" x14ac:dyDescent="0.3">
      <c r="T501" s="36"/>
    </row>
    <row r="502" spans="20:20" x14ac:dyDescent="0.3">
      <c r="T502" s="36"/>
    </row>
    <row r="503" spans="20:20" x14ac:dyDescent="0.3">
      <c r="T503" s="36"/>
    </row>
    <row r="504" spans="20:20" x14ac:dyDescent="0.3">
      <c r="T504" s="36"/>
    </row>
    <row r="505" spans="20:20" x14ac:dyDescent="0.3">
      <c r="T505" s="36"/>
    </row>
    <row r="506" spans="20:20" x14ac:dyDescent="0.3">
      <c r="T506" s="36"/>
    </row>
    <row r="507" spans="20:20" x14ac:dyDescent="0.3">
      <c r="T507" s="36"/>
    </row>
    <row r="508" spans="20:20" x14ac:dyDescent="0.3">
      <c r="T508" s="36"/>
    </row>
    <row r="509" spans="20:20" x14ac:dyDescent="0.3">
      <c r="T509" s="36"/>
    </row>
    <row r="510" spans="20:20" x14ac:dyDescent="0.3">
      <c r="T510" s="36"/>
    </row>
    <row r="511" spans="20:20" x14ac:dyDescent="0.3">
      <c r="T511" s="36"/>
    </row>
    <row r="512" spans="20:20" x14ac:dyDescent="0.3">
      <c r="T512" s="36"/>
    </row>
    <row r="513" spans="20:20" x14ac:dyDescent="0.3">
      <c r="T513" s="36"/>
    </row>
    <row r="514" spans="20:20" x14ac:dyDescent="0.3">
      <c r="T514" s="36"/>
    </row>
    <row r="515" spans="20:20" x14ac:dyDescent="0.3">
      <c r="T515" s="36"/>
    </row>
    <row r="516" spans="20:20" x14ac:dyDescent="0.3">
      <c r="T516" s="36"/>
    </row>
    <row r="517" spans="20:20" x14ac:dyDescent="0.3">
      <c r="T517" s="36"/>
    </row>
    <row r="518" spans="20:20" x14ac:dyDescent="0.3">
      <c r="T518" s="36"/>
    </row>
    <row r="519" spans="20:20" x14ac:dyDescent="0.3">
      <c r="T519" s="36"/>
    </row>
    <row r="520" spans="20:20" x14ac:dyDescent="0.3">
      <c r="T520" s="36"/>
    </row>
    <row r="521" spans="20:20" x14ac:dyDescent="0.3">
      <c r="T521" s="36"/>
    </row>
    <row r="522" spans="20:20" x14ac:dyDescent="0.3">
      <c r="T522" s="36"/>
    </row>
    <row r="523" spans="20:20" x14ac:dyDescent="0.3">
      <c r="T523" s="36"/>
    </row>
    <row r="524" spans="20:20" x14ac:dyDescent="0.3">
      <c r="T524" s="36"/>
    </row>
    <row r="525" spans="20:20" x14ac:dyDescent="0.3">
      <c r="T525" s="36"/>
    </row>
    <row r="526" spans="20:20" x14ac:dyDescent="0.3">
      <c r="T526" s="36"/>
    </row>
    <row r="527" spans="20:20" x14ac:dyDescent="0.3">
      <c r="T527" s="36"/>
    </row>
    <row r="528" spans="20:20" x14ac:dyDescent="0.3">
      <c r="T528" s="36"/>
    </row>
    <row r="529" spans="20:20" x14ac:dyDescent="0.3">
      <c r="T529" s="36"/>
    </row>
    <row r="530" spans="20:20" x14ac:dyDescent="0.3">
      <c r="T530" s="36"/>
    </row>
    <row r="531" spans="20:20" x14ac:dyDescent="0.3">
      <c r="T531" s="36"/>
    </row>
    <row r="532" spans="20:20" x14ac:dyDescent="0.3">
      <c r="T532" s="36"/>
    </row>
    <row r="533" spans="20:20" x14ac:dyDescent="0.3">
      <c r="T533" s="36"/>
    </row>
    <row r="534" spans="20:20" x14ac:dyDescent="0.3">
      <c r="T534" s="36"/>
    </row>
    <row r="535" spans="20:20" x14ac:dyDescent="0.3">
      <c r="T535" s="36"/>
    </row>
    <row r="536" spans="20:20" x14ac:dyDescent="0.3">
      <c r="T536" s="36"/>
    </row>
    <row r="537" spans="20:20" x14ac:dyDescent="0.3">
      <c r="T537" s="36"/>
    </row>
    <row r="538" spans="20:20" x14ac:dyDescent="0.3">
      <c r="T538" s="36"/>
    </row>
    <row r="539" spans="20:20" x14ac:dyDescent="0.3">
      <c r="T539" s="36"/>
    </row>
    <row r="540" spans="20:20" x14ac:dyDescent="0.3">
      <c r="T540" s="36"/>
    </row>
    <row r="541" spans="20:20" x14ac:dyDescent="0.3">
      <c r="T541" s="36"/>
    </row>
    <row r="542" spans="20:20" x14ac:dyDescent="0.3">
      <c r="T542" s="36"/>
    </row>
    <row r="543" spans="20:20" x14ac:dyDescent="0.3">
      <c r="T543" s="36"/>
    </row>
    <row r="544" spans="20:20" x14ac:dyDescent="0.3">
      <c r="T544" s="36"/>
    </row>
    <row r="545" spans="20:20" x14ac:dyDescent="0.3">
      <c r="T545" s="36"/>
    </row>
    <row r="546" spans="20:20" x14ac:dyDescent="0.3">
      <c r="T546" s="36"/>
    </row>
    <row r="547" spans="20:20" x14ac:dyDescent="0.3">
      <c r="T547" s="36"/>
    </row>
    <row r="548" spans="20:20" x14ac:dyDescent="0.3">
      <c r="T548" s="36"/>
    </row>
    <row r="549" spans="20:20" x14ac:dyDescent="0.3">
      <c r="T549" s="36"/>
    </row>
    <row r="550" spans="20:20" x14ac:dyDescent="0.3">
      <c r="T550" s="36"/>
    </row>
    <row r="551" spans="20:20" x14ac:dyDescent="0.3">
      <c r="T551" s="36"/>
    </row>
    <row r="552" spans="20:20" x14ac:dyDescent="0.3">
      <c r="T552" s="36"/>
    </row>
    <row r="553" spans="20:20" x14ac:dyDescent="0.3">
      <c r="T553" s="36"/>
    </row>
    <row r="554" spans="20:20" x14ac:dyDescent="0.3">
      <c r="T554" s="36"/>
    </row>
    <row r="555" spans="20:20" x14ac:dyDescent="0.3">
      <c r="T555" s="36"/>
    </row>
    <row r="556" spans="20:20" x14ac:dyDescent="0.3">
      <c r="T556" s="36"/>
    </row>
    <row r="557" spans="20:20" x14ac:dyDescent="0.3">
      <c r="T557" s="36"/>
    </row>
    <row r="558" spans="20:20" x14ac:dyDescent="0.3">
      <c r="T558" s="36"/>
    </row>
    <row r="559" spans="20:20" x14ac:dyDescent="0.3">
      <c r="T559" s="36"/>
    </row>
    <row r="560" spans="20:20" x14ac:dyDescent="0.3">
      <c r="T560" s="36"/>
    </row>
    <row r="561" spans="20:20" x14ac:dyDescent="0.3">
      <c r="T561" s="36"/>
    </row>
    <row r="562" spans="20:20" x14ac:dyDescent="0.3">
      <c r="T562" s="36"/>
    </row>
    <row r="563" spans="20:20" x14ac:dyDescent="0.3">
      <c r="T563" s="36"/>
    </row>
    <row r="564" spans="20:20" x14ac:dyDescent="0.3">
      <c r="T564" s="36"/>
    </row>
    <row r="565" spans="20:20" x14ac:dyDescent="0.3">
      <c r="T565" s="36"/>
    </row>
    <row r="566" spans="20:20" x14ac:dyDescent="0.3">
      <c r="T566" s="36"/>
    </row>
    <row r="567" spans="20:20" x14ac:dyDescent="0.3">
      <c r="T567" s="36"/>
    </row>
    <row r="568" spans="20:20" x14ac:dyDescent="0.3">
      <c r="T568" s="36"/>
    </row>
    <row r="569" spans="20:20" x14ac:dyDescent="0.3">
      <c r="T569" s="36"/>
    </row>
    <row r="570" spans="20:20" x14ac:dyDescent="0.3">
      <c r="T570" s="36"/>
    </row>
    <row r="571" spans="20:20" x14ac:dyDescent="0.3">
      <c r="T571" s="36"/>
    </row>
    <row r="572" spans="20:20" x14ac:dyDescent="0.3">
      <c r="T572" s="36"/>
    </row>
    <row r="573" spans="20:20" x14ac:dyDescent="0.3">
      <c r="T573" s="36"/>
    </row>
    <row r="574" spans="20:20" x14ac:dyDescent="0.3">
      <c r="T574" s="36"/>
    </row>
    <row r="575" spans="20:20" x14ac:dyDescent="0.3">
      <c r="T575" s="36"/>
    </row>
    <row r="576" spans="20:20" x14ac:dyDescent="0.3">
      <c r="T576" s="36"/>
    </row>
    <row r="577" spans="20:20" x14ac:dyDescent="0.3">
      <c r="T577" s="36"/>
    </row>
    <row r="578" spans="20:20" x14ac:dyDescent="0.3">
      <c r="T578" s="36"/>
    </row>
    <row r="579" spans="20:20" x14ac:dyDescent="0.3">
      <c r="T579" s="36"/>
    </row>
    <row r="580" spans="20:20" x14ac:dyDescent="0.3">
      <c r="T580" s="36"/>
    </row>
    <row r="581" spans="20:20" x14ac:dyDescent="0.3">
      <c r="T581" s="36"/>
    </row>
    <row r="582" spans="20:20" x14ac:dyDescent="0.3">
      <c r="T582" s="36"/>
    </row>
    <row r="583" spans="20:20" x14ac:dyDescent="0.3">
      <c r="T583" s="36"/>
    </row>
    <row r="584" spans="20:20" x14ac:dyDescent="0.3">
      <c r="T584" s="36"/>
    </row>
    <row r="585" spans="20:20" x14ac:dyDescent="0.3">
      <c r="T585" s="36"/>
    </row>
    <row r="586" spans="20:20" x14ac:dyDescent="0.3">
      <c r="T586" s="36"/>
    </row>
    <row r="587" spans="20:20" x14ac:dyDescent="0.3">
      <c r="T587" s="36"/>
    </row>
    <row r="588" spans="20:20" x14ac:dyDescent="0.3">
      <c r="T588" s="36"/>
    </row>
    <row r="589" spans="20:20" x14ac:dyDescent="0.3">
      <c r="T589" s="36"/>
    </row>
    <row r="590" spans="20:20" x14ac:dyDescent="0.3">
      <c r="T590" s="36"/>
    </row>
    <row r="591" spans="20:20" x14ac:dyDescent="0.3">
      <c r="T591" s="36"/>
    </row>
    <row r="592" spans="20:20" x14ac:dyDescent="0.3">
      <c r="T592" s="36"/>
    </row>
    <row r="593" spans="20:20" x14ac:dyDescent="0.3">
      <c r="T593" s="36"/>
    </row>
    <row r="594" spans="20:20" x14ac:dyDescent="0.3">
      <c r="T594" s="36"/>
    </row>
    <row r="595" spans="20:20" x14ac:dyDescent="0.3">
      <c r="T595" s="36"/>
    </row>
    <row r="596" spans="20:20" x14ac:dyDescent="0.3">
      <c r="T596" s="36"/>
    </row>
    <row r="597" spans="20:20" x14ac:dyDescent="0.3">
      <c r="T597" s="36"/>
    </row>
    <row r="598" spans="20:20" x14ac:dyDescent="0.3">
      <c r="T598" s="36"/>
    </row>
    <row r="599" spans="20:20" x14ac:dyDescent="0.3">
      <c r="T599" s="36"/>
    </row>
    <row r="600" spans="20:20" x14ac:dyDescent="0.3">
      <c r="T600" s="36"/>
    </row>
    <row r="601" spans="20:20" x14ac:dyDescent="0.3">
      <c r="T601" s="36"/>
    </row>
    <row r="602" spans="20:20" x14ac:dyDescent="0.3">
      <c r="T602" s="36"/>
    </row>
    <row r="603" spans="20:20" x14ac:dyDescent="0.3">
      <c r="T603" s="36"/>
    </row>
    <row r="604" spans="20:20" x14ac:dyDescent="0.3">
      <c r="T604" s="36"/>
    </row>
    <row r="605" spans="20:20" x14ac:dyDescent="0.3">
      <c r="T605" s="36"/>
    </row>
    <row r="606" spans="20:20" x14ac:dyDescent="0.3">
      <c r="T606" s="36"/>
    </row>
    <row r="607" spans="20:20" x14ac:dyDescent="0.3">
      <c r="T607" s="36"/>
    </row>
    <row r="608" spans="20:20" x14ac:dyDescent="0.3">
      <c r="T608" s="36"/>
    </row>
    <row r="609" spans="20:20" x14ac:dyDescent="0.3">
      <c r="T609" s="36"/>
    </row>
    <row r="610" spans="20:20" x14ac:dyDescent="0.3">
      <c r="T610" s="36"/>
    </row>
    <row r="611" spans="20:20" x14ac:dyDescent="0.3">
      <c r="T611" s="36"/>
    </row>
    <row r="612" spans="20:20" x14ac:dyDescent="0.3">
      <c r="T612" s="36"/>
    </row>
    <row r="613" spans="20:20" x14ac:dyDescent="0.3">
      <c r="T613" s="36"/>
    </row>
    <row r="614" spans="20:20" x14ac:dyDescent="0.3">
      <c r="T614" s="36"/>
    </row>
    <row r="615" spans="20:20" x14ac:dyDescent="0.3">
      <c r="T615" s="36"/>
    </row>
    <row r="616" spans="20:20" x14ac:dyDescent="0.3">
      <c r="T616" s="36"/>
    </row>
    <row r="617" spans="20:20" x14ac:dyDescent="0.3">
      <c r="T617" s="36"/>
    </row>
    <row r="618" spans="20:20" x14ac:dyDescent="0.3">
      <c r="T618" s="36"/>
    </row>
    <row r="619" spans="20:20" x14ac:dyDescent="0.3">
      <c r="T619" s="36"/>
    </row>
    <row r="620" spans="20:20" x14ac:dyDescent="0.3">
      <c r="T620" s="36"/>
    </row>
    <row r="621" spans="20:20" x14ac:dyDescent="0.3">
      <c r="T621" s="36"/>
    </row>
    <row r="622" spans="20:20" x14ac:dyDescent="0.3">
      <c r="T622" s="36"/>
    </row>
    <row r="623" spans="20:20" x14ac:dyDescent="0.3">
      <c r="T623" s="36"/>
    </row>
    <row r="624" spans="20:20" x14ac:dyDescent="0.3">
      <c r="T624" s="36"/>
    </row>
    <row r="625" spans="20:20" x14ac:dyDescent="0.3">
      <c r="T625" s="36"/>
    </row>
    <row r="626" spans="20:20" x14ac:dyDescent="0.3">
      <c r="T626" s="36"/>
    </row>
    <row r="627" spans="20:20" x14ac:dyDescent="0.3">
      <c r="T627" s="36"/>
    </row>
    <row r="628" spans="20:20" x14ac:dyDescent="0.3">
      <c r="T628" s="36"/>
    </row>
    <row r="629" spans="20:20" x14ac:dyDescent="0.3">
      <c r="T629" s="36"/>
    </row>
    <row r="630" spans="20:20" x14ac:dyDescent="0.3">
      <c r="T630" s="36"/>
    </row>
    <row r="631" spans="20:20" x14ac:dyDescent="0.3">
      <c r="T631" s="36"/>
    </row>
    <row r="632" spans="20:20" x14ac:dyDescent="0.3">
      <c r="T632" s="36"/>
    </row>
    <row r="633" spans="20:20" x14ac:dyDescent="0.3">
      <c r="T633" s="36"/>
    </row>
    <row r="634" spans="20:20" x14ac:dyDescent="0.3">
      <c r="T634" s="36"/>
    </row>
    <row r="635" spans="20:20" x14ac:dyDescent="0.3">
      <c r="T635" s="36"/>
    </row>
    <row r="636" spans="20:20" x14ac:dyDescent="0.3">
      <c r="T636" s="36"/>
    </row>
    <row r="637" spans="20:20" x14ac:dyDescent="0.3">
      <c r="T637" s="36"/>
    </row>
    <row r="638" spans="20:20" x14ac:dyDescent="0.3">
      <c r="T638" s="36"/>
    </row>
    <row r="639" spans="20:20" x14ac:dyDescent="0.3">
      <c r="T639" s="36"/>
    </row>
    <row r="640" spans="20:20" x14ac:dyDescent="0.3">
      <c r="T640" s="36"/>
    </row>
    <row r="641" spans="20:20" x14ac:dyDescent="0.3">
      <c r="T641" s="36"/>
    </row>
    <row r="642" spans="20:20" x14ac:dyDescent="0.3">
      <c r="T642" s="36"/>
    </row>
    <row r="643" spans="20:20" x14ac:dyDescent="0.3">
      <c r="T643" s="36"/>
    </row>
    <row r="644" spans="20:20" x14ac:dyDescent="0.3">
      <c r="T644" s="36"/>
    </row>
    <row r="645" spans="20:20" x14ac:dyDescent="0.3">
      <c r="T645" s="36"/>
    </row>
    <row r="646" spans="20:20" x14ac:dyDescent="0.3">
      <c r="T646" s="36"/>
    </row>
    <row r="647" spans="20:20" x14ac:dyDescent="0.3">
      <c r="T647" s="36"/>
    </row>
    <row r="648" spans="20:20" x14ac:dyDescent="0.3">
      <c r="T648" s="36"/>
    </row>
    <row r="649" spans="20:20" x14ac:dyDescent="0.3">
      <c r="T649" s="36"/>
    </row>
    <row r="650" spans="20:20" x14ac:dyDescent="0.3">
      <c r="T650" s="36"/>
    </row>
    <row r="651" spans="20:20" x14ac:dyDescent="0.3">
      <c r="T651" s="36"/>
    </row>
    <row r="652" spans="20:20" x14ac:dyDescent="0.3">
      <c r="T652" s="36"/>
    </row>
    <row r="653" spans="20:20" x14ac:dyDescent="0.3">
      <c r="T653" s="36"/>
    </row>
    <row r="654" spans="20:20" x14ac:dyDescent="0.3">
      <c r="T654" s="36"/>
    </row>
    <row r="655" spans="20:20" x14ac:dyDescent="0.3">
      <c r="T655" s="36"/>
    </row>
    <row r="656" spans="20:20" x14ac:dyDescent="0.3">
      <c r="T656" s="36"/>
    </row>
    <row r="657" spans="20:20" x14ac:dyDescent="0.3">
      <c r="T657" s="36"/>
    </row>
    <row r="658" spans="20:20" x14ac:dyDescent="0.3">
      <c r="T658" s="36"/>
    </row>
    <row r="659" spans="20:20" x14ac:dyDescent="0.3">
      <c r="T659" s="36"/>
    </row>
    <row r="660" spans="20:20" x14ac:dyDescent="0.3">
      <c r="T660" s="36"/>
    </row>
    <row r="661" spans="20:20" x14ac:dyDescent="0.3">
      <c r="T661" s="36"/>
    </row>
    <row r="662" spans="20:20" x14ac:dyDescent="0.3">
      <c r="T662" s="36"/>
    </row>
    <row r="663" spans="20:20" x14ac:dyDescent="0.3">
      <c r="T663" s="36"/>
    </row>
    <row r="664" spans="20:20" x14ac:dyDescent="0.3">
      <c r="T664" s="36"/>
    </row>
    <row r="665" spans="20:20" x14ac:dyDescent="0.3">
      <c r="T665" s="36"/>
    </row>
    <row r="666" spans="20:20" x14ac:dyDescent="0.3">
      <c r="T666" s="36"/>
    </row>
    <row r="667" spans="20:20" x14ac:dyDescent="0.3">
      <c r="T667" s="36"/>
    </row>
    <row r="668" spans="20:20" x14ac:dyDescent="0.3">
      <c r="T668" s="36"/>
    </row>
    <row r="669" spans="20:20" x14ac:dyDescent="0.3">
      <c r="T669" s="36"/>
    </row>
    <row r="670" spans="20:20" x14ac:dyDescent="0.3">
      <c r="T670" s="36"/>
    </row>
    <row r="671" spans="20:20" x14ac:dyDescent="0.3">
      <c r="T671" s="36"/>
    </row>
    <row r="672" spans="20:20" x14ac:dyDescent="0.3">
      <c r="T672" s="36"/>
    </row>
    <row r="673" spans="20:20" x14ac:dyDescent="0.3">
      <c r="T673" s="36"/>
    </row>
    <row r="674" spans="20:20" x14ac:dyDescent="0.3">
      <c r="T674" s="36"/>
    </row>
    <row r="675" spans="20:20" x14ac:dyDescent="0.3">
      <c r="T675" s="36"/>
    </row>
    <row r="676" spans="20:20" x14ac:dyDescent="0.3">
      <c r="T676" s="36"/>
    </row>
    <row r="677" spans="20:20" x14ac:dyDescent="0.3">
      <c r="T677" s="36"/>
    </row>
    <row r="678" spans="20:20" x14ac:dyDescent="0.3">
      <c r="T678" s="36"/>
    </row>
    <row r="679" spans="20:20" x14ac:dyDescent="0.3">
      <c r="T679" s="36"/>
    </row>
    <row r="680" spans="20:20" x14ac:dyDescent="0.3">
      <c r="T680" s="36"/>
    </row>
    <row r="681" spans="20:20" x14ac:dyDescent="0.3">
      <c r="T681" s="36"/>
    </row>
    <row r="682" spans="20:20" x14ac:dyDescent="0.3">
      <c r="T682" s="36"/>
    </row>
    <row r="683" spans="20:20" x14ac:dyDescent="0.3">
      <c r="T683" s="36"/>
    </row>
    <row r="684" spans="20:20" x14ac:dyDescent="0.3">
      <c r="T684" s="36"/>
    </row>
    <row r="685" spans="20:20" x14ac:dyDescent="0.3">
      <c r="T685" s="36"/>
    </row>
    <row r="686" spans="20:20" x14ac:dyDescent="0.3">
      <c r="T686" s="36"/>
    </row>
    <row r="687" spans="20:20" x14ac:dyDescent="0.3">
      <c r="T687" s="36"/>
    </row>
    <row r="688" spans="20:20" x14ac:dyDescent="0.3">
      <c r="T688" s="36"/>
    </row>
    <row r="689" spans="20:20" x14ac:dyDescent="0.3">
      <c r="T689" s="36"/>
    </row>
    <row r="690" spans="20:20" x14ac:dyDescent="0.3">
      <c r="T690" s="36"/>
    </row>
    <row r="691" spans="20:20" x14ac:dyDescent="0.3">
      <c r="T691" s="36"/>
    </row>
    <row r="692" spans="20:20" x14ac:dyDescent="0.3">
      <c r="T692" s="36"/>
    </row>
    <row r="693" spans="20:20" x14ac:dyDescent="0.3">
      <c r="T693" s="36"/>
    </row>
    <row r="694" spans="20:20" x14ac:dyDescent="0.3">
      <c r="T694" s="36"/>
    </row>
    <row r="695" spans="20:20" x14ac:dyDescent="0.3">
      <c r="T695" s="36"/>
    </row>
    <row r="696" spans="20:20" x14ac:dyDescent="0.3">
      <c r="T696" s="36"/>
    </row>
    <row r="697" spans="20:20" x14ac:dyDescent="0.3">
      <c r="T697" s="36"/>
    </row>
    <row r="698" spans="20:20" x14ac:dyDescent="0.3">
      <c r="T698" s="36"/>
    </row>
    <row r="699" spans="20:20" x14ac:dyDescent="0.3">
      <c r="T699" s="36"/>
    </row>
    <row r="700" spans="20:20" x14ac:dyDescent="0.3">
      <c r="T700" s="36"/>
    </row>
    <row r="701" spans="20:20" x14ac:dyDescent="0.3">
      <c r="T701" s="36"/>
    </row>
    <row r="702" spans="20:20" x14ac:dyDescent="0.3">
      <c r="T702" s="36"/>
    </row>
    <row r="703" spans="20:20" x14ac:dyDescent="0.3">
      <c r="T703" s="36"/>
    </row>
    <row r="704" spans="20:20" x14ac:dyDescent="0.3">
      <c r="T704" s="36"/>
    </row>
    <row r="705" spans="20:20" x14ac:dyDescent="0.3">
      <c r="T705" s="36"/>
    </row>
    <row r="706" spans="20:20" x14ac:dyDescent="0.3">
      <c r="T706" s="36"/>
    </row>
    <row r="707" spans="20:20" x14ac:dyDescent="0.3">
      <c r="T707" s="36"/>
    </row>
    <row r="708" spans="20:20" x14ac:dyDescent="0.3">
      <c r="T708" s="36"/>
    </row>
    <row r="709" spans="20:20" x14ac:dyDescent="0.3">
      <c r="T709" s="36"/>
    </row>
    <row r="710" spans="20:20" x14ac:dyDescent="0.3">
      <c r="T710" s="36"/>
    </row>
    <row r="711" spans="20:20" x14ac:dyDescent="0.3">
      <c r="T711" s="36"/>
    </row>
    <row r="712" spans="20:20" x14ac:dyDescent="0.3">
      <c r="T712" s="36"/>
    </row>
    <row r="713" spans="20:20" x14ac:dyDescent="0.3">
      <c r="T713" s="36"/>
    </row>
    <row r="714" spans="20:20" x14ac:dyDescent="0.3">
      <c r="T714" s="36"/>
    </row>
    <row r="715" spans="20:20" x14ac:dyDescent="0.3">
      <c r="T715" s="36"/>
    </row>
    <row r="716" spans="20:20" x14ac:dyDescent="0.3">
      <c r="T716" s="36"/>
    </row>
    <row r="717" spans="20:20" x14ac:dyDescent="0.3">
      <c r="T717" s="36"/>
    </row>
    <row r="718" spans="20:20" x14ac:dyDescent="0.3">
      <c r="T718" s="36"/>
    </row>
    <row r="719" spans="20:20" x14ac:dyDescent="0.3">
      <c r="T719" s="36"/>
    </row>
    <row r="720" spans="20:20" x14ac:dyDescent="0.3">
      <c r="T720" s="36"/>
    </row>
    <row r="721" spans="20:20" x14ac:dyDescent="0.3">
      <c r="T721" s="36"/>
    </row>
    <row r="722" spans="20:20" x14ac:dyDescent="0.3">
      <c r="T722" s="36"/>
    </row>
    <row r="723" spans="20:20" x14ac:dyDescent="0.3">
      <c r="T723" s="36"/>
    </row>
    <row r="724" spans="20:20" x14ac:dyDescent="0.3">
      <c r="T724" s="36"/>
    </row>
    <row r="725" spans="20:20" x14ac:dyDescent="0.3">
      <c r="T725" s="36"/>
    </row>
    <row r="726" spans="20:20" x14ac:dyDescent="0.3">
      <c r="T726" s="36"/>
    </row>
    <row r="727" spans="20:20" x14ac:dyDescent="0.3">
      <c r="T727" s="36"/>
    </row>
    <row r="728" spans="20:20" x14ac:dyDescent="0.3">
      <c r="T728" s="36"/>
    </row>
    <row r="729" spans="20:20" x14ac:dyDescent="0.3">
      <c r="T729" s="36"/>
    </row>
    <row r="730" spans="20:20" x14ac:dyDescent="0.3">
      <c r="T730" s="36"/>
    </row>
    <row r="731" spans="20:20" x14ac:dyDescent="0.3">
      <c r="T731" s="36"/>
    </row>
    <row r="732" spans="20:20" x14ac:dyDescent="0.3">
      <c r="T732" s="36"/>
    </row>
    <row r="733" spans="20:20" x14ac:dyDescent="0.3">
      <c r="T733" s="36"/>
    </row>
    <row r="734" spans="20:20" x14ac:dyDescent="0.3">
      <c r="T734" s="36"/>
    </row>
    <row r="735" spans="20:20" x14ac:dyDescent="0.3">
      <c r="T735" s="36"/>
    </row>
    <row r="736" spans="20:20" x14ac:dyDescent="0.3">
      <c r="T736" s="36"/>
    </row>
    <row r="737" spans="20:20" x14ac:dyDescent="0.3">
      <c r="T737" s="36"/>
    </row>
    <row r="738" spans="20:20" x14ac:dyDescent="0.3">
      <c r="T738" s="36"/>
    </row>
    <row r="739" spans="20:20" x14ac:dyDescent="0.3">
      <c r="T739" s="36"/>
    </row>
    <row r="740" spans="20:20" x14ac:dyDescent="0.3">
      <c r="T740" s="36"/>
    </row>
    <row r="741" spans="20:20" x14ac:dyDescent="0.3">
      <c r="T741" s="36"/>
    </row>
    <row r="742" spans="20:20" x14ac:dyDescent="0.3">
      <c r="T742" s="36"/>
    </row>
    <row r="743" spans="20:20" x14ac:dyDescent="0.3">
      <c r="T743" s="36"/>
    </row>
    <row r="744" spans="20:20" x14ac:dyDescent="0.3">
      <c r="T744" s="36"/>
    </row>
    <row r="745" spans="20:20" x14ac:dyDescent="0.3">
      <c r="T745" s="36"/>
    </row>
    <row r="746" spans="20:20" x14ac:dyDescent="0.3">
      <c r="T746" s="36"/>
    </row>
    <row r="747" spans="20:20" x14ac:dyDescent="0.3">
      <c r="T747" s="36"/>
    </row>
    <row r="748" spans="20:20" x14ac:dyDescent="0.3">
      <c r="T748" s="36"/>
    </row>
    <row r="749" spans="20:20" x14ac:dyDescent="0.3">
      <c r="T749" s="36"/>
    </row>
    <row r="750" spans="20:20" x14ac:dyDescent="0.3">
      <c r="T750" s="36"/>
    </row>
    <row r="751" spans="20:20" x14ac:dyDescent="0.3">
      <c r="T751" s="36"/>
    </row>
    <row r="752" spans="20:20" x14ac:dyDescent="0.3">
      <c r="T752" s="36"/>
    </row>
    <row r="753" spans="20:20" x14ac:dyDescent="0.3">
      <c r="T753" s="36"/>
    </row>
    <row r="754" spans="20:20" x14ac:dyDescent="0.3">
      <c r="T754" s="36"/>
    </row>
    <row r="755" spans="20:20" x14ac:dyDescent="0.3">
      <c r="T755" s="36"/>
    </row>
    <row r="756" spans="20:20" x14ac:dyDescent="0.3">
      <c r="T756" s="36"/>
    </row>
    <row r="757" spans="20:20" x14ac:dyDescent="0.3">
      <c r="T757" s="36"/>
    </row>
    <row r="758" spans="20:20" x14ac:dyDescent="0.3">
      <c r="T758" s="36"/>
    </row>
    <row r="759" spans="20:20" x14ac:dyDescent="0.3">
      <c r="T759" s="36"/>
    </row>
    <row r="760" spans="20:20" x14ac:dyDescent="0.3">
      <c r="T760" s="36"/>
    </row>
    <row r="761" spans="20:20" x14ac:dyDescent="0.3">
      <c r="T761" s="36"/>
    </row>
    <row r="762" spans="20:20" x14ac:dyDescent="0.3">
      <c r="T762" s="36"/>
    </row>
    <row r="763" spans="20:20" x14ac:dyDescent="0.3">
      <c r="T763" s="36"/>
    </row>
    <row r="764" spans="20:20" x14ac:dyDescent="0.3">
      <c r="T764" s="36"/>
    </row>
    <row r="765" spans="20:20" x14ac:dyDescent="0.3">
      <c r="T765" s="36"/>
    </row>
    <row r="766" spans="20:20" x14ac:dyDescent="0.3">
      <c r="T766" s="36"/>
    </row>
    <row r="767" spans="20:20" x14ac:dyDescent="0.3">
      <c r="T767" s="36"/>
    </row>
    <row r="768" spans="20:20" x14ac:dyDescent="0.3">
      <c r="T768" s="36"/>
    </row>
    <row r="769" spans="20:20" x14ac:dyDescent="0.3">
      <c r="T769" s="36"/>
    </row>
    <row r="770" spans="20:20" x14ac:dyDescent="0.3">
      <c r="T770" s="36"/>
    </row>
    <row r="771" spans="20:20" x14ac:dyDescent="0.3">
      <c r="T771" s="36"/>
    </row>
    <row r="772" spans="20:20" x14ac:dyDescent="0.3">
      <c r="T772" s="36"/>
    </row>
    <row r="773" spans="20:20" x14ac:dyDescent="0.3">
      <c r="T773" s="36"/>
    </row>
    <row r="774" spans="20:20" x14ac:dyDescent="0.3">
      <c r="T774" s="36"/>
    </row>
    <row r="775" spans="20:20" x14ac:dyDescent="0.3">
      <c r="T775" s="36"/>
    </row>
    <row r="776" spans="20:20" x14ac:dyDescent="0.3">
      <c r="T776" s="36"/>
    </row>
    <row r="777" spans="20:20" x14ac:dyDescent="0.3">
      <c r="T777" s="36"/>
    </row>
    <row r="778" spans="20:20" x14ac:dyDescent="0.3">
      <c r="T778" s="36"/>
    </row>
    <row r="779" spans="20:20" x14ac:dyDescent="0.3">
      <c r="T779" s="36"/>
    </row>
    <row r="780" spans="20:20" x14ac:dyDescent="0.3">
      <c r="T780" s="36"/>
    </row>
    <row r="781" spans="20:20" x14ac:dyDescent="0.3">
      <c r="T781" s="36"/>
    </row>
    <row r="782" spans="20:20" x14ac:dyDescent="0.3">
      <c r="T782" s="36"/>
    </row>
    <row r="783" spans="20:20" x14ac:dyDescent="0.3">
      <c r="T783" s="36"/>
    </row>
    <row r="784" spans="20:20" x14ac:dyDescent="0.3">
      <c r="T784" s="36"/>
    </row>
    <row r="785" spans="20:20" x14ac:dyDescent="0.3">
      <c r="T785" s="36"/>
    </row>
    <row r="786" spans="20:20" x14ac:dyDescent="0.3">
      <c r="T786" s="36"/>
    </row>
    <row r="787" spans="20:20" x14ac:dyDescent="0.3">
      <c r="T787" s="36"/>
    </row>
    <row r="788" spans="20:20" x14ac:dyDescent="0.3">
      <c r="T788" s="36"/>
    </row>
    <row r="789" spans="20:20" x14ac:dyDescent="0.3">
      <c r="T789" s="36"/>
    </row>
    <row r="790" spans="20:20" x14ac:dyDescent="0.3">
      <c r="T790" s="36"/>
    </row>
    <row r="791" spans="20:20" x14ac:dyDescent="0.3">
      <c r="T791" s="36"/>
    </row>
    <row r="792" spans="20:20" x14ac:dyDescent="0.3">
      <c r="T792" s="36"/>
    </row>
    <row r="793" spans="20:20" x14ac:dyDescent="0.3">
      <c r="T793" s="36"/>
    </row>
    <row r="794" spans="20:20" x14ac:dyDescent="0.3">
      <c r="T794" s="36"/>
    </row>
    <row r="795" spans="20:20" x14ac:dyDescent="0.3">
      <c r="T795" s="36"/>
    </row>
    <row r="796" spans="20:20" x14ac:dyDescent="0.3">
      <c r="T796" s="36"/>
    </row>
    <row r="797" spans="20:20" x14ac:dyDescent="0.3">
      <c r="T797" s="36"/>
    </row>
    <row r="798" spans="20:20" x14ac:dyDescent="0.3">
      <c r="T798" s="36"/>
    </row>
    <row r="799" spans="20:20" x14ac:dyDescent="0.3">
      <c r="T799" s="36"/>
    </row>
    <row r="800" spans="20:20" x14ac:dyDescent="0.3">
      <c r="T800" s="36"/>
    </row>
    <row r="801" spans="20:20" x14ac:dyDescent="0.3">
      <c r="T801" s="36"/>
    </row>
    <row r="802" spans="20:20" x14ac:dyDescent="0.3">
      <c r="T802" s="36"/>
    </row>
    <row r="803" spans="20:20" x14ac:dyDescent="0.3">
      <c r="T803" s="36"/>
    </row>
    <row r="804" spans="20:20" x14ac:dyDescent="0.3">
      <c r="T804" s="36"/>
    </row>
    <row r="805" spans="20:20" x14ac:dyDescent="0.3">
      <c r="T805" s="36"/>
    </row>
    <row r="806" spans="20:20" x14ac:dyDescent="0.3">
      <c r="T806" s="36"/>
    </row>
    <row r="807" spans="20:20" x14ac:dyDescent="0.3">
      <c r="T807" s="36"/>
    </row>
    <row r="808" spans="20:20" x14ac:dyDescent="0.3">
      <c r="T808" s="36"/>
    </row>
    <row r="809" spans="20:20" x14ac:dyDescent="0.3">
      <c r="T809" s="36"/>
    </row>
    <row r="810" spans="20:20" x14ac:dyDescent="0.3">
      <c r="T810" s="36"/>
    </row>
    <row r="811" spans="20:20" x14ac:dyDescent="0.3">
      <c r="T811" s="36"/>
    </row>
    <row r="812" spans="20:20" x14ac:dyDescent="0.3">
      <c r="T812" s="36"/>
    </row>
    <row r="813" spans="20:20" x14ac:dyDescent="0.3">
      <c r="T813" s="36"/>
    </row>
    <row r="814" spans="20:20" x14ac:dyDescent="0.3">
      <c r="T814" s="36"/>
    </row>
    <row r="815" spans="20:20" x14ac:dyDescent="0.3">
      <c r="T815" s="36"/>
    </row>
    <row r="816" spans="20:20" x14ac:dyDescent="0.3">
      <c r="T816" s="36"/>
    </row>
    <row r="817" spans="20:20" x14ac:dyDescent="0.3">
      <c r="T817" s="36"/>
    </row>
    <row r="818" spans="20:20" x14ac:dyDescent="0.3">
      <c r="T818" s="36"/>
    </row>
    <row r="819" spans="20:20" x14ac:dyDescent="0.3">
      <c r="T819" s="36"/>
    </row>
    <row r="820" spans="20:20" x14ac:dyDescent="0.3">
      <c r="T820" s="36"/>
    </row>
    <row r="821" spans="20:20" x14ac:dyDescent="0.3">
      <c r="T821" s="36"/>
    </row>
    <row r="822" spans="20:20" x14ac:dyDescent="0.3">
      <c r="T822" s="36"/>
    </row>
    <row r="823" spans="20:20" x14ac:dyDescent="0.3">
      <c r="T823" s="36"/>
    </row>
    <row r="824" spans="20:20" x14ac:dyDescent="0.3">
      <c r="T824" s="36"/>
    </row>
    <row r="825" spans="20:20" x14ac:dyDescent="0.3">
      <c r="T825" s="36"/>
    </row>
    <row r="826" spans="20:20" x14ac:dyDescent="0.3">
      <c r="T826" s="36"/>
    </row>
    <row r="827" spans="20:20" x14ac:dyDescent="0.3">
      <c r="T827" s="36"/>
    </row>
    <row r="828" spans="20:20" x14ac:dyDescent="0.3">
      <c r="T828" s="36"/>
    </row>
    <row r="829" spans="20:20" x14ac:dyDescent="0.3">
      <c r="T829" s="36"/>
    </row>
    <row r="830" spans="20:20" x14ac:dyDescent="0.3">
      <c r="T830" s="36"/>
    </row>
    <row r="831" spans="20:20" x14ac:dyDescent="0.3">
      <c r="T831" s="36"/>
    </row>
    <row r="832" spans="20:20" x14ac:dyDescent="0.3">
      <c r="T832" s="36"/>
    </row>
    <row r="833" spans="20:20" x14ac:dyDescent="0.3">
      <c r="T833" s="36"/>
    </row>
    <row r="834" spans="20:20" x14ac:dyDescent="0.3">
      <c r="T834" s="36"/>
    </row>
    <row r="835" spans="20:20" x14ac:dyDescent="0.3">
      <c r="T835" s="36"/>
    </row>
    <row r="836" spans="20:20" x14ac:dyDescent="0.3">
      <c r="T836" s="36"/>
    </row>
    <row r="837" spans="20:20" x14ac:dyDescent="0.3">
      <c r="T837" s="36"/>
    </row>
    <row r="838" spans="20:20" x14ac:dyDescent="0.3">
      <c r="T838" s="36"/>
    </row>
    <row r="839" spans="20:20" x14ac:dyDescent="0.3">
      <c r="T839" s="36"/>
    </row>
    <row r="840" spans="20:20" x14ac:dyDescent="0.3">
      <c r="T840" s="36"/>
    </row>
    <row r="841" spans="20:20" x14ac:dyDescent="0.3">
      <c r="T841" s="36"/>
    </row>
    <row r="842" spans="20:20" x14ac:dyDescent="0.3">
      <c r="T842" s="36"/>
    </row>
    <row r="843" spans="20:20" x14ac:dyDescent="0.3">
      <c r="T843" s="36"/>
    </row>
    <row r="844" spans="20:20" x14ac:dyDescent="0.3">
      <c r="T844" s="36"/>
    </row>
    <row r="845" spans="20:20" x14ac:dyDescent="0.3">
      <c r="T845" s="36"/>
    </row>
    <row r="846" spans="20:20" x14ac:dyDescent="0.3">
      <c r="T846" s="36"/>
    </row>
    <row r="847" spans="20:20" x14ac:dyDescent="0.3">
      <c r="T847" s="36"/>
    </row>
    <row r="848" spans="20:20" x14ac:dyDescent="0.3">
      <c r="T848" s="36"/>
    </row>
    <row r="849" spans="20:20" x14ac:dyDescent="0.3">
      <c r="T849" s="36"/>
    </row>
    <row r="850" spans="20:20" x14ac:dyDescent="0.3">
      <c r="T850" s="36"/>
    </row>
    <row r="851" spans="20:20" x14ac:dyDescent="0.3">
      <c r="T851" s="36"/>
    </row>
    <row r="852" spans="20:20" x14ac:dyDescent="0.3">
      <c r="T852" s="36"/>
    </row>
    <row r="853" spans="20:20" x14ac:dyDescent="0.3">
      <c r="T853" s="36"/>
    </row>
    <row r="854" spans="20:20" x14ac:dyDescent="0.3">
      <c r="T854" s="36"/>
    </row>
    <row r="855" spans="20:20" x14ac:dyDescent="0.3">
      <c r="T855" s="36"/>
    </row>
    <row r="856" spans="20:20" x14ac:dyDescent="0.3">
      <c r="T856" s="36"/>
    </row>
    <row r="857" spans="20:20" x14ac:dyDescent="0.3">
      <c r="T857" s="36"/>
    </row>
    <row r="858" spans="20:20" x14ac:dyDescent="0.3">
      <c r="T858" s="36"/>
    </row>
    <row r="859" spans="20:20" x14ac:dyDescent="0.3">
      <c r="T859" s="36"/>
    </row>
    <row r="860" spans="20:20" x14ac:dyDescent="0.3">
      <c r="T860" s="36"/>
    </row>
    <row r="861" spans="20:20" x14ac:dyDescent="0.3">
      <c r="T861" s="36"/>
    </row>
    <row r="862" spans="20:20" x14ac:dyDescent="0.3">
      <c r="T862" s="36"/>
    </row>
    <row r="863" spans="20:20" x14ac:dyDescent="0.3">
      <c r="T863" s="36"/>
    </row>
    <row r="864" spans="20:20" x14ac:dyDescent="0.3">
      <c r="T864" s="36"/>
    </row>
    <row r="865" spans="20:20" x14ac:dyDescent="0.3">
      <c r="T865" s="36"/>
    </row>
    <row r="866" spans="20:20" x14ac:dyDescent="0.3">
      <c r="T866" s="36"/>
    </row>
    <row r="867" spans="20:20" x14ac:dyDescent="0.3">
      <c r="T867" s="36"/>
    </row>
    <row r="868" spans="20:20" x14ac:dyDescent="0.3">
      <c r="T868" s="36"/>
    </row>
    <row r="869" spans="20:20" x14ac:dyDescent="0.3">
      <c r="T869" s="36"/>
    </row>
    <row r="870" spans="20:20" x14ac:dyDescent="0.3">
      <c r="T870" s="36"/>
    </row>
    <row r="871" spans="20:20" x14ac:dyDescent="0.3">
      <c r="T871" s="36"/>
    </row>
    <row r="872" spans="20:20" x14ac:dyDescent="0.3">
      <c r="T872" s="36"/>
    </row>
    <row r="873" spans="20:20" x14ac:dyDescent="0.3">
      <c r="T873" s="36"/>
    </row>
    <row r="874" spans="20:20" x14ac:dyDescent="0.3">
      <c r="T874" s="36"/>
    </row>
    <row r="875" spans="20:20" x14ac:dyDescent="0.3">
      <c r="T875" s="36"/>
    </row>
    <row r="876" spans="20:20" x14ac:dyDescent="0.3">
      <c r="T876" s="36"/>
    </row>
    <row r="877" spans="20:20" x14ac:dyDescent="0.3">
      <c r="T877" s="36"/>
    </row>
    <row r="878" spans="20:20" x14ac:dyDescent="0.3">
      <c r="T878" s="36"/>
    </row>
    <row r="879" spans="20:20" x14ac:dyDescent="0.3">
      <c r="T879" s="36"/>
    </row>
    <row r="880" spans="20:20" x14ac:dyDescent="0.3">
      <c r="T880" s="36"/>
    </row>
    <row r="881" spans="20:20" x14ac:dyDescent="0.3">
      <c r="T881" s="36"/>
    </row>
    <row r="882" spans="20:20" x14ac:dyDescent="0.3">
      <c r="T882" s="36"/>
    </row>
    <row r="883" spans="20:20" x14ac:dyDescent="0.3">
      <c r="T883" s="36"/>
    </row>
    <row r="884" spans="20:20" x14ac:dyDescent="0.3">
      <c r="T884" s="36"/>
    </row>
    <row r="885" spans="20:20" x14ac:dyDescent="0.3">
      <c r="T885" s="36"/>
    </row>
    <row r="886" spans="20:20" x14ac:dyDescent="0.3">
      <c r="T886" s="36"/>
    </row>
    <row r="887" spans="20:20" x14ac:dyDescent="0.3">
      <c r="T887" s="36"/>
    </row>
    <row r="888" spans="20:20" x14ac:dyDescent="0.3">
      <c r="T888" s="36"/>
    </row>
    <row r="889" spans="20:20" x14ac:dyDescent="0.3">
      <c r="T889" s="36"/>
    </row>
    <row r="890" spans="20:20" x14ac:dyDescent="0.3">
      <c r="T890" s="36"/>
    </row>
    <row r="891" spans="20:20" x14ac:dyDescent="0.3">
      <c r="T891" s="36"/>
    </row>
    <row r="892" spans="20:20" x14ac:dyDescent="0.3">
      <c r="T892" s="36"/>
    </row>
    <row r="893" spans="20:20" x14ac:dyDescent="0.3">
      <c r="T893" s="36"/>
    </row>
    <row r="894" spans="20:20" x14ac:dyDescent="0.3">
      <c r="T894" s="36"/>
    </row>
    <row r="895" spans="20:20" x14ac:dyDescent="0.3">
      <c r="T895" s="36"/>
    </row>
    <row r="896" spans="20:20" x14ac:dyDescent="0.3">
      <c r="T896" s="36"/>
    </row>
    <row r="897" spans="20:20" x14ac:dyDescent="0.3">
      <c r="T897" s="36"/>
    </row>
    <row r="898" spans="20:20" x14ac:dyDescent="0.3">
      <c r="T898" s="36"/>
    </row>
    <row r="899" spans="20:20" x14ac:dyDescent="0.3">
      <c r="T899" s="36"/>
    </row>
    <row r="900" spans="20:20" x14ac:dyDescent="0.3">
      <c r="T900" s="36"/>
    </row>
    <row r="901" spans="20:20" x14ac:dyDescent="0.3">
      <c r="T901" s="36"/>
    </row>
    <row r="902" spans="20:20" x14ac:dyDescent="0.3">
      <c r="T902" s="36"/>
    </row>
    <row r="903" spans="20:20" x14ac:dyDescent="0.3">
      <c r="T903" s="36"/>
    </row>
    <row r="904" spans="20:20" x14ac:dyDescent="0.3">
      <c r="T904" s="36"/>
    </row>
    <row r="905" spans="20:20" x14ac:dyDescent="0.3">
      <c r="T905" s="36"/>
    </row>
    <row r="906" spans="20:20" x14ac:dyDescent="0.3">
      <c r="T906" s="36"/>
    </row>
    <row r="907" spans="20:20" x14ac:dyDescent="0.3">
      <c r="T907" s="36"/>
    </row>
    <row r="908" spans="20:20" x14ac:dyDescent="0.3">
      <c r="T908" s="36"/>
    </row>
    <row r="909" spans="20:20" x14ac:dyDescent="0.3">
      <c r="T909" s="36"/>
    </row>
    <row r="910" spans="20:20" x14ac:dyDescent="0.3">
      <c r="T910" s="36"/>
    </row>
    <row r="911" spans="20:20" x14ac:dyDescent="0.3">
      <c r="T911" s="36"/>
    </row>
    <row r="912" spans="20:20" x14ac:dyDescent="0.3">
      <c r="T912" s="36"/>
    </row>
    <row r="913" spans="20:20" x14ac:dyDescent="0.3">
      <c r="T913" s="36"/>
    </row>
    <row r="914" spans="20:20" x14ac:dyDescent="0.3">
      <c r="T914" s="36"/>
    </row>
    <row r="915" spans="20:20" x14ac:dyDescent="0.3">
      <c r="T915" s="36"/>
    </row>
    <row r="916" spans="20:20" x14ac:dyDescent="0.3">
      <c r="T916" s="36"/>
    </row>
    <row r="917" spans="20:20" x14ac:dyDescent="0.3">
      <c r="T917" s="36"/>
    </row>
    <row r="918" spans="20:20" x14ac:dyDescent="0.3">
      <c r="T918" s="36"/>
    </row>
    <row r="919" spans="20:20" x14ac:dyDescent="0.3">
      <c r="T919" s="36"/>
    </row>
    <row r="920" spans="20:20" x14ac:dyDescent="0.3">
      <c r="T920" s="36"/>
    </row>
    <row r="921" spans="20:20" x14ac:dyDescent="0.3">
      <c r="T921" s="36"/>
    </row>
    <row r="922" spans="20:20" x14ac:dyDescent="0.3">
      <c r="T922" s="36"/>
    </row>
    <row r="923" spans="20:20" x14ac:dyDescent="0.3">
      <c r="T923" s="36"/>
    </row>
    <row r="924" spans="20:20" x14ac:dyDescent="0.3">
      <c r="T924" s="36"/>
    </row>
    <row r="925" spans="20:20" x14ac:dyDescent="0.3">
      <c r="T925" s="36"/>
    </row>
    <row r="926" spans="20:20" x14ac:dyDescent="0.3">
      <c r="T926" s="36"/>
    </row>
    <row r="927" spans="20:20" x14ac:dyDescent="0.3">
      <c r="T927" s="36"/>
    </row>
    <row r="928" spans="20:20" x14ac:dyDescent="0.3">
      <c r="T928" s="36"/>
    </row>
    <row r="929" spans="20:20" x14ac:dyDescent="0.3">
      <c r="T929" s="36"/>
    </row>
    <row r="930" spans="20:20" x14ac:dyDescent="0.3">
      <c r="T930" s="36"/>
    </row>
    <row r="931" spans="20:20" x14ac:dyDescent="0.3">
      <c r="T931" s="36"/>
    </row>
    <row r="932" spans="20:20" x14ac:dyDescent="0.3">
      <c r="T932" s="36"/>
    </row>
    <row r="933" spans="20:20" x14ac:dyDescent="0.3">
      <c r="T933" s="36"/>
    </row>
    <row r="934" spans="20:20" x14ac:dyDescent="0.3">
      <c r="T934" s="36"/>
    </row>
    <row r="935" spans="20:20" x14ac:dyDescent="0.3">
      <c r="T935" s="36"/>
    </row>
    <row r="936" spans="20:20" x14ac:dyDescent="0.3">
      <c r="T936" s="36"/>
    </row>
    <row r="937" spans="20:20" x14ac:dyDescent="0.3">
      <c r="T937" s="36"/>
    </row>
    <row r="938" spans="20:20" x14ac:dyDescent="0.3">
      <c r="T938" s="36"/>
    </row>
    <row r="939" spans="20:20" x14ac:dyDescent="0.3">
      <c r="T939" s="36"/>
    </row>
    <row r="940" spans="20:20" x14ac:dyDescent="0.3">
      <c r="T940" s="36"/>
    </row>
    <row r="941" spans="20:20" x14ac:dyDescent="0.3">
      <c r="T941" s="36"/>
    </row>
    <row r="942" spans="20:20" x14ac:dyDescent="0.3">
      <c r="T942" s="36"/>
    </row>
    <row r="943" spans="20:20" x14ac:dyDescent="0.3">
      <c r="T943" s="36"/>
    </row>
    <row r="944" spans="20:20" x14ac:dyDescent="0.3">
      <c r="T944" s="36"/>
    </row>
    <row r="945" spans="20:20" x14ac:dyDescent="0.3">
      <c r="T945" s="36"/>
    </row>
    <row r="946" spans="20:20" x14ac:dyDescent="0.3">
      <c r="T946" s="36"/>
    </row>
    <row r="947" spans="20:20" x14ac:dyDescent="0.3">
      <c r="T947" s="36"/>
    </row>
    <row r="948" spans="20:20" x14ac:dyDescent="0.3">
      <c r="T948" s="36"/>
    </row>
    <row r="949" spans="20:20" x14ac:dyDescent="0.3">
      <c r="T949" s="36"/>
    </row>
    <row r="950" spans="20:20" x14ac:dyDescent="0.3">
      <c r="T950" s="36"/>
    </row>
    <row r="951" spans="20:20" x14ac:dyDescent="0.3">
      <c r="T951" s="36"/>
    </row>
    <row r="952" spans="20:20" x14ac:dyDescent="0.3">
      <c r="T952" s="36"/>
    </row>
    <row r="953" spans="20:20" x14ac:dyDescent="0.3">
      <c r="T953" s="36"/>
    </row>
    <row r="954" spans="20:20" x14ac:dyDescent="0.3">
      <c r="T954" s="36"/>
    </row>
    <row r="955" spans="20:20" x14ac:dyDescent="0.3">
      <c r="T955" s="36"/>
    </row>
    <row r="956" spans="20:20" x14ac:dyDescent="0.3">
      <c r="T956" s="36"/>
    </row>
    <row r="957" spans="20:20" x14ac:dyDescent="0.3">
      <c r="T957" s="36"/>
    </row>
    <row r="958" spans="20:20" x14ac:dyDescent="0.3">
      <c r="T958" s="36"/>
    </row>
    <row r="959" spans="20:20" x14ac:dyDescent="0.3">
      <c r="T959" s="36"/>
    </row>
    <row r="960" spans="20:20" x14ac:dyDescent="0.3">
      <c r="T960" s="36"/>
    </row>
    <row r="961" spans="20:20" x14ac:dyDescent="0.3">
      <c r="T961" s="36"/>
    </row>
    <row r="962" spans="20:20" x14ac:dyDescent="0.3">
      <c r="T962" s="36"/>
    </row>
    <row r="963" spans="20:20" x14ac:dyDescent="0.3">
      <c r="T963" s="36"/>
    </row>
    <row r="964" spans="20:20" x14ac:dyDescent="0.3">
      <c r="T964" s="36"/>
    </row>
    <row r="965" spans="20:20" x14ac:dyDescent="0.3">
      <c r="T965" s="36"/>
    </row>
    <row r="966" spans="20:20" x14ac:dyDescent="0.3">
      <c r="T966" s="36"/>
    </row>
    <row r="967" spans="20:20" x14ac:dyDescent="0.3">
      <c r="T967" s="36"/>
    </row>
    <row r="968" spans="20:20" x14ac:dyDescent="0.3">
      <c r="T968" s="36"/>
    </row>
    <row r="969" spans="20:20" x14ac:dyDescent="0.3">
      <c r="T969" s="36"/>
    </row>
    <row r="970" spans="20:20" x14ac:dyDescent="0.3">
      <c r="T970" s="36"/>
    </row>
    <row r="971" spans="20:20" x14ac:dyDescent="0.3">
      <c r="T971" s="36"/>
    </row>
    <row r="972" spans="20:20" x14ac:dyDescent="0.3">
      <c r="T972" s="36"/>
    </row>
    <row r="973" spans="20:20" x14ac:dyDescent="0.3">
      <c r="T973" s="36"/>
    </row>
    <row r="974" spans="20:20" x14ac:dyDescent="0.3">
      <c r="T974" s="36"/>
    </row>
    <row r="975" spans="20:20" x14ac:dyDescent="0.3">
      <c r="T975" s="36"/>
    </row>
    <row r="976" spans="20:20" x14ac:dyDescent="0.3">
      <c r="T976" s="36"/>
    </row>
    <row r="977" spans="20:20" x14ac:dyDescent="0.3">
      <c r="T977" s="36"/>
    </row>
    <row r="978" spans="20:20" x14ac:dyDescent="0.3">
      <c r="T978" s="36"/>
    </row>
    <row r="979" spans="20:20" x14ac:dyDescent="0.3">
      <c r="T979" s="36"/>
    </row>
    <row r="980" spans="20:20" x14ac:dyDescent="0.3">
      <c r="T980" s="36"/>
    </row>
    <row r="981" spans="20:20" x14ac:dyDescent="0.3">
      <c r="T981" s="36"/>
    </row>
    <row r="982" spans="20:20" x14ac:dyDescent="0.3">
      <c r="T982" s="36"/>
    </row>
    <row r="983" spans="20:20" x14ac:dyDescent="0.3">
      <c r="T983" s="36"/>
    </row>
    <row r="984" spans="20:20" x14ac:dyDescent="0.3">
      <c r="T984" s="36"/>
    </row>
    <row r="985" spans="20:20" x14ac:dyDescent="0.3">
      <c r="T985" s="36"/>
    </row>
    <row r="986" spans="20:20" x14ac:dyDescent="0.3">
      <c r="T986" s="36"/>
    </row>
    <row r="987" spans="20:20" x14ac:dyDescent="0.3">
      <c r="T987" s="36"/>
    </row>
    <row r="988" spans="20:20" x14ac:dyDescent="0.3">
      <c r="T988" s="36"/>
    </row>
    <row r="989" spans="20:20" x14ac:dyDescent="0.3">
      <c r="T989" s="36"/>
    </row>
    <row r="990" spans="20:20" x14ac:dyDescent="0.3">
      <c r="T990" s="36"/>
    </row>
    <row r="991" spans="20:20" x14ac:dyDescent="0.3">
      <c r="T991" s="36"/>
    </row>
    <row r="992" spans="20:20" x14ac:dyDescent="0.3">
      <c r="T992" s="36"/>
    </row>
    <row r="993" spans="20:20" x14ac:dyDescent="0.3">
      <c r="T993" s="36"/>
    </row>
    <row r="994" spans="20:20" x14ac:dyDescent="0.3">
      <c r="T994" s="36"/>
    </row>
    <row r="995" spans="20:20" x14ac:dyDescent="0.3">
      <c r="T995" s="36"/>
    </row>
    <row r="996" spans="20:20" x14ac:dyDescent="0.3">
      <c r="T996" s="36"/>
    </row>
    <row r="997" spans="20:20" x14ac:dyDescent="0.3">
      <c r="T997" s="36"/>
    </row>
    <row r="998" spans="20:20" x14ac:dyDescent="0.3">
      <c r="T998" s="36"/>
    </row>
    <row r="999" spans="20:20" x14ac:dyDescent="0.3">
      <c r="T999" s="36"/>
    </row>
    <row r="1000" spans="20:20" x14ac:dyDescent="0.3">
      <c r="T1000" s="36"/>
    </row>
    <row r="1001" spans="20:20" x14ac:dyDescent="0.3">
      <c r="T1001" s="36"/>
    </row>
    <row r="1002" spans="20:20" x14ac:dyDescent="0.3">
      <c r="T1002" s="36"/>
    </row>
    <row r="1003" spans="20:20" x14ac:dyDescent="0.3">
      <c r="T1003" s="36"/>
    </row>
    <row r="1004" spans="20:20" x14ac:dyDescent="0.3">
      <c r="T1004" s="36"/>
    </row>
    <row r="1005" spans="20:20" x14ac:dyDescent="0.3">
      <c r="T1005" s="36"/>
    </row>
    <row r="1006" spans="20:20" x14ac:dyDescent="0.3">
      <c r="T1006" s="36"/>
    </row>
    <row r="1007" spans="20:20" x14ac:dyDescent="0.3">
      <c r="T1007" s="36"/>
    </row>
    <row r="1008" spans="20:20" x14ac:dyDescent="0.3">
      <c r="T1008" s="36"/>
    </row>
    <row r="1009" spans="20:20" x14ac:dyDescent="0.3">
      <c r="T1009" s="36"/>
    </row>
    <row r="1010" spans="20:20" x14ac:dyDescent="0.3">
      <c r="T1010" s="36"/>
    </row>
    <row r="1011" spans="20:20" x14ac:dyDescent="0.3">
      <c r="T1011" s="36"/>
    </row>
    <row r="1012" spans="20:20" x14ac:dyDescent="0.3">
      <c r="T1012" s="36"/>
    </row>
    <row r="1013" spans="20:20" x14ac:dyDescent="0.3">
      <c r="T1013" s="36"/>
    </row>
    <row r="1014" spans="20:20" x14ac:dyDescent="0.3">
      <c r="T1014" s="36"/>
    </row>
    <row r="1015" spans="20:20" x14ac:dyDescent="0.3">
      <c r="T1015" s="36"/>
    </row>
    <row r="1016" spans="20:20" x14ac:dyDescent="0.3">
      <c r="T1016" s="36"/>
    </row>
    <row r="1017" spans="20:20" x14ac:dyDescent="0.3">
      <c r="T1017" s="36"/>
    </row>
    <row r="1018" spans="20:20" x14ac:dyDescent="0.3">
      <c r="T1018" s="36"/>
    </row>
    <row r="1019" spans="20:20" x14ac:dyDescent="0.3">
      <c r="T1019" s="36"/>
    </row>
    <row r="1020" spans="20:20" x14ac:dyDescent="0.3">
      <c r="T1020" s="36"/>
    </row>
    <row r="1021" spans="20:20" x14ac:dyDescent="0.3">
      <c r="T1021" s="36"/>
    </row>
    <row r="1022" spans="20:20" x14ac:dyDescent="0.3">
      <c r="T1022" s="36"/>
    </row>
    <row r="1023" spans="20:20" x14ac:dyDescent="0.3">
      <c r="T1023" s="36"/>
    </row>
    <row r="1024" spans="20:20" x14ac:dyDescent="0.3">
      <c r="T1024" s="36"/>
    </row>
    <row r="1025" spans="20:20" x14ac:dyDescent="0.3">
      <c r="T1025" s="36"/>
    </row>
    <row r="1026" spans="20:20" x14ac:dyDescent="0.3">
      <c r="T1026" s="36"/>
    </row>
    <row r="1027" spans="20:20" x14ac:dyDescent="0.3">
      <c r="T1027" s="36"/>
    </row>
    <row r="1028" spans="20:20" x14ac:dyDescent="0.3">
      <c r="T1028" s="36"/>
    </row>
    <row r="1029" spans="20:20" x14ac:dyDescent="0.3">
      <c r="T1029" s="36"/>
    </row>
    <row r="1030" spans="20:20" x14ac:dyDescent="0.3">
      <c r="T1030" s="36"/>
    </row>
    <row r="1031" spans="20:20" x14ac:dyDescent="0.3">
      <c r="T1031" s="36"/>
    </row>
    <row r="1032" spans="20:20" x14ac:dyDescent="0.3">
      <c r="T1032" s="36"/>
    </row>
    <row r="1033" spans="20:20" x14ac:dyDescent="0.3">
      <c r="T1033" s="36"/>
    </row>
    <row r="1034" spans="20:20" x14ac:dyDescent="0.3">
      <c r="T1034" s="36"/>
    </row>
    <row r="1035" spans="20:20" x14ac:dyDescent="0.3">
      <c r="T1035" s="36"/>
    </row>
    <row r="1036" spans="20:20" x14ac:dyDescent="0.3">
      <c r="T1036" s="36"/>
    </row>
    <row r="1037" spans="20:20" x14ac:dyDescent="0.3">
      <c r="T1037" s="36"/>
    </row>
    <row r="1038" spans="20:20" x14ac:dyDescent="0.3">
      <c r="T1038" s="36"/>
    </row>
    <row r="1039" spans="20:20" x14ac:dyDescent="0.3">
      <c r="T1039" s="36"/>
    </row>
    <row r="1040" spans="20:20" x14ac:dyDescent="0.3">
      <c r="T1040" s="36"/>
    </row>
    <row r="1041" spans="20:20" x14ac:dyDescent="0.3">
      <c r="T1041" s="36"/>
    </row>
    <row r="1042" spans="20:20" x14ac:dyDescent="0.3">
      <c r="T1042" s="36"/>
    </row>
    <row r="1043" spans="20:20" x14ac:dyDescent="0.3">
      <c r="T1043" s="36"/>
    </row>
    <row r="1044" spans="20:20" x14ac:dyDescent="0.3">
      <c r="T1044" s="36"/>
    </row>
    <row r="1045" spans="20:20" x14ac:dyDescent="0.3">
      <c r="T1045" s="36"/>
    </row>
    <row r="1046" spans="20:20" x14ac:dyDescent="0.3">
      <c r="T1046" s="36"/>
    </row>
    <row r="1047" spans="20:20" x14ac:dyDescent="0.3">
      <c r="T1047" s="36"/>
    </row>
    <row r="1048" spans="20:20" x14ac:dyDescent="0.3">
      <c r="T1048" s="36"/>
    </row>
    <row r="1049" spans="20:20" x14ac:dyDescent="0.3">
      <c r="T1049" s="36"/>
    </row>
    <row r="1050" spans="20:20" x14ac:dyDescent="0.3">
      <c r="T1050" s="36"/>
    </row>
    <row r="1051" spans="20:20" x14ac:dyDescent="0.3">
      <c r="T1051" s="36"/>
    </row>
    <row r="1052" spans="20:20" x14ac:dyDescent="0.3">
      <c r="T1052" s="36"/>
    </row>
    <row r="1053" spans="20:20" x14ac:dyDescent="0.3">
      <c r="T1053" s="36"/>
    </row>
    <row r="1054" spans="20:20" x14ac:dyDescent="0.3">
      <c r="T1054" s="36"/>
    </row>
    <row r="1055" spans="20:20" x14ac:dyDescent="0.3">
      <c r="T1055" s="36"/>
    </row>
    <row r="1056" spans="20:20" x14ac:dyDescent="0.3">
      <c r="T1056" s="36"/>
    </row>
    <row r="1057" spans="20:20" x14ac:dyDescent="0.3">
      <c r="T1057" s="36"/>
    </row>
    <row r="1058" spans="20:20" x14ac:dyDescent="0.3">
      <c r="T1058" s="36"/>
    </row>
    <row r="1059" spans="20:20" x14ac:dyDescent="0.3">
      <c r="T1059" s="36"/>
    </row>
    <row r="1060" spans="20:20" x14ac:dyDescent="0.3">
      <c r="T1060" s="36"/>
    </row>
    <row r="1061" spans="20:20" x14ac:dyDescent="0.3">
      <c r="T1061" s="36"/>
    </row>
    <row r="1062" spans="20:20" x14ac:dyDescent="0.3">
      <c r="T1062" s="36"/>
    </row>
    <row r="1063" spans="20:20" x14ac:dyDescent="0.3">
      <c r="T1063" s="36"/>
    </row>
    <row r="1064" spans="20:20" x14ac:dyDescent="0.3">
      <c r="T1064" s="36"/>
    </row>
    <row r="1065" spans="20:20" x14ac:dyDescent="0.3">
      <c r="T1065" s="36"/>
    </row>
    <row r="1066" spans="20:20" x14ac:dyDescent="0.3">
      <c r="T1066" s="36"/>
    </row>
    <row r="1067" spans="20:20" x14ac:dyDescent="0.3">
      <c r="T1067" s="36"/>
    </row>
    <row r="1068" spans="20:20" x14ac:dyDescent="0.3">
      <c r="T1068" s="36"/>
    </row>
    <row r="1069" spans="20:20" x14ac:dyDescent="0.3">
      <c r="T1069" s="36"/>
    </row>
    <row r="1070" spans="20:20" x14ac:dyDescent="0.3">
      <c r="T1070" s="36"/>
    </row>
    <row r="1071" spans="20:20" x14ac:dyDescent="0.3">
      <c r="T1071" s="36"/>
    </row>
    <row r="1072" spans="20:20" x14ac:dyDescent="0.3">
      <c r="T1072" s="36"/>
    </row>
    <row r="1073" spans="20:20" x14ac:dyDescent="0.3">
      <c r="T1073" s="36"/>
    </row>
    <row r="1074" spans="20:20" x14ac:dyDescent="0.3">
      <c r="T1074" s="36"/>
    </row>
    <row r="1075" spans="20:20" x14ac:dyDescent="0.3">
      <c r="T1075" s="36"/>
    </row>
    <row r="1076" spans="20:20" x14ac:dyDescent="0.3">
      <c r="T1076" s="36"/>
    </row>
    <row r="1077" spans="20:20" x14ac:dyDescent="0.3">
      <c r="T1077" s="36"/>
    </row>
    <row r="1078" spans="20:20" x14ac:dyDescent="0.3">
      <c r="T1078" s="36"/>
    </row>
    <row r="1079" spans="20:20" x14ac:dyDescent="0.3">
      <c r="T1079" s="36"/>
    </row>
    <row r="1080" spans="20:20" x14ac:dyDescent="0.3">
      <c r="T1080" s="36"/>
    </row>
    <row r="1081" spans="20:20" x14ac:dyDescent="0.3">
      <c r="T1081" s="36"/>
    </row>
    <row r="1082" spans="20:20" x14ac:dyDescent="0.3">
      <c r="T1082" s="36"/>
    </row>
    <row r="1083" spans="20:20" x14ac:dyDescent="0.3">
      <c r="T1083" s="36"/>
    </row>
    <row r="1084" spans="20:20" x14ac:dyDescent="0.3">
      <c r="T1084" s="36"/>
    </row>
    <row r="1085" spans="20:20" x14ac:dyDescent="0.3">
      <c r="T1085" s="36"/>
    </row>
    <row r="1086" spans="20:20" x14ac:dyDescent="0.3">
      <c r="T1086" s="36"/>
    </row>
    <row r="1087" spans="20:20" x14ac:dyDescent="0.3">
      <c r="T1087" s="36"/>
    </row>
    <row r="1088" spans="20:20" x14ac:dyDescent="0.3">
      <c r="T1088" s="36"/>
    </row>
    <row r="1089" spans="20:20" x14ac:dyDescent="0.3">
      <c r="T1089" s="36"/>
    </row>
    <row r="1090" spans="20:20" x14ac:dyDescent="0.3">
      <c r="T1090" s="36"/>
    </row>
    <row r="1091" spans="20:20" x14ac:dyDescent="0.3">
      <c r="T1091" s="36"/>
    </row>
    <row r="1092" spans="20:20" x14ac:dyDescent="0.3">
      <c r="T1092" s="36"/>
    </row>
    <row r="1093" spans="20:20" x14ac:dyDescent="0.3">
      <c r="T1093" s="36"/>
    </row>
    <row r="1094" spans="20:20" x14ac:dyDescent="0.3">
      <c r="T1094" s="36"/>
    </row>
    <row r="1095" spans="20:20" x14ac:dyDescent="0.3">
      <c r="T1095" s="36"/>
    </row>
    <row r="1096" spans="20:20" x14ac:dyDescent="0.3">
      <c r="T1096" s="36"/>
    </row>
    <row r="1097" spans="20:20" x14ac:dyDescent="0.3">
      <c r="T1097" s="36"/>
    </row>
    <row r="1098" spans="20:20" x14ac:dyDescent="0.3">
      <c r="T1098" s="36"/>
    </row>
    <row r="1099" spans="20:20" x14ac:dyDescent="0.3">
      <c r="T1099" s="36"/>
    </row>
    <row r="1100" spans="20:20" x14ac:dyDescent="0.3">
      <c r="T1100" s="36"/>
    </row>
    <row r="1101" spans="20:20" x14ac:dyDescent="0.3">
      <c r="T1101" s="36"/>
    </row>
    <row r="1102" spans="20:20" x14ac:dyDescent="0.3">
      <c r="T1102" s="36"/>
    </row>
    <row r="1103" spans="20:20" x14ac:dyDescent="0.3">
      <c r="T1103" s="36"/>
    </row>
    <row r="1104" spans="20:20" x14ac:dyDescent="0.3">
      <c r="T1104" s="36"/>
    </row>
    <row r="1105" spans="20:20" x14ac:dyDescent="0.3">
      <c r="T1105" s="36"/>
    </row>
    <row r="1106" spans="20:20" x14ac:dyDescent="0.3">
      <c r="T1106" s="36"/>
    </row>
    <row r="1107" spans="20:20" x14ac:dyDescent="0.3">
      <c r="T1107" s="36"/>
    </row>
    <row r="1108" spans="20:20" x14ac:dyDescent="0.3">
      <c r="T1108" s="36"/>
    </row>
    <row r="1109" spans="20:20" x14ac:dyDescent="0.3">
      <c r="T1109" s="36"/>
    </row>
    <row r="1110" spans="20:20" x14ac:dyDescent="0.3">
      <c r="T1110" s="36"/>
    </row>
    <row r="1111" spans="20:20" x14ac:dyDescent="0.3">
      <c r="T1111" s="36"/>
    </row>
    <row r="1112" spans="20:20" x14ac:dyDescent="0.3">
      <c r="T1112" s="36"/>
    </row>
    <row r="1113" spans="20:20" x14ac:dyDescent="0.3">
      <c r="T1113" s="36"/>
    </row>
    <row r="1114" spans="20:20" x14ac:dyDescent="0.3">
      <c r="T1114" s="36"/>
    </row>
    <row r="1115" spans="20:20" x14ac:dyDescent="0.3">
      <c r="T1115" s="36"/>
    </row>
    <row r="1116" spans="20:20" x14ac:dyDescent="0.3">
      <c r="T1116" s="36"/>
    </row>
    <row r="1117" spans="20:20" x14ac:dyDescent="0.3">
      <c r="T1117" s="36"/>
    </row>
    <row r="1118" spans="20:20" x14ac:dyDescent="0.3">
      <c r="T1118" s="36"/>
    </row>
    <row r="1119" spans="20:20" x14ac:dyDescent="0.3">
      <c r="T1119" s="36"/>
    </row>
    <row r="1120" spans="20:20" x14ac:dyDescent="0.3">
      <c r="T1120" s="36"/>
    </row>
    <row r="1121" spans="20:20" x14ac:dyDescent="0.3">
      <c r="T1121" s="36"/>
    </row>
    <row r="1122" spans="20:20" x14ac:dyDescent="0.3">
      <c r="T1122" s="36"/>
    </row>
    <row r="1123" spans="20:20" x14ac:dyDescent="0.3">
      <c r="T1123" s="36"/>
    </row>
    <row r="1124" spans="20:20" x14ac:dyDescent="0.3">
      <c r="T1124" s="36"/>
    </row>
    <row r="1125" spans="20:20" x14ac:dyDescent="0.3">
      <c r="T1125" s="36"/>
    </row>
    <row r="1126" spans="20:20" x14ac:dyDescent="0.3">
      <c r="T1126" s="36"/>
    </row>
    <row r="1127" spans="20:20" x14ac:dyDescent="0.3">
      <c r="T1127" s="36"/>
    </row>
    <row r="1128" spans="20:20" x14ac:dyDescent="0.3">
      <c r="T1128" s="36"/>
    </row>
    <row r="1129" spans="20:20" x14ac:dyDescent="0.3">
      <c r="T1129" s="36"/>
    </row>
    <row r="1130" spans="20:20" x14ac:dyDescent="0.3">
      <c r="T1130" s="36"/>
    </row>
    <row r="1131" spans="20:20" x14ac:dyDescent="0.3">
      <c r="T1131" s="36"/>
    </row>
    <row r="1132" spans="20:20" x14ac:dyDescent="0.3">
      <c r="T1132" s="36"/>
    </row>
    <row r="1133" spans="20:20" x14ac:dyDescent="0.3">
      <c r="T1133" s="36"/>
    </row>
    <row r="1134" spans="20:20" x14ac:dyDescent="0.3">
      <c r="T1134" s="36"/>
    </row>
    <row r="1135" spans="20:20" x14ac:dyDescent="0.3">
      <c r="T1135" s="36"/>
    </row>
    <row r="1136" spans="20:20" x14ac:dyDescent="0.3">
      <c r="T1136" s="36"/>
    </row>
    <row r="1137" spans="20:20" x14ac:dyDescent="0.3">
      <c r="T1137" s="36"/>
    </row>
    <row r="1138" spans="20:20" x14ac:dyDescent="0.3">
      <c r="T1138" s="36"/>
    </row>
    <row r="1139" spans="20:20" x14ac:dyDescent="0.3">
      <c r="T1139" s="36"/>
    </row>
    <row r="1140" spans="20:20" x14ac:dyDescent="0.3">
      <c r="T1140" s="36"/>
    </row>
    <row r="1141" spans="20:20" x14ac:dyDescent="0.3">
      <c r="T1141" s="36"/>
    </row>
    <row r="1142" spans="20:20" x14ac:dyDescent="0.3">
      <c r="T1142" s="36"/>
    </row>
    <row r="1143" spans="20:20" x14ac:dyDescent="0.3">
      <c r="T1143" s="36"/>
    </row>
    <row r="1144" spans="20:20" x14ac:dyDescent="0.3">
      <c r="T1144" s="36"/>
    </row>
    <row r="1145" spans="20:20" x14ac:dyDescent="0.3">
      <c r="T1145" s="36"/>
    </row>
    <row r="1146" spans="20:20" x14ac:dyDescent="0.3">
      <c r="T1146" s="36"/>
    </row>
    <row r="1147" spans="20:20" x14ac:dyDescent="0.3">
      <c r="T1147" s="36"/>
    </row>
    <row r="1148" spans="20:20" x14ac:dyDescent="0.3">
      <c r="T1148" s="36"/>
    </row>
    <row r="1149" spans="20:20" x14ac:dyDescent="0.3">
      <c r="T1149" s="36"/>
    </row>
    <row r="1150" spans="20:20" x14ac:dyDescent="0.3">
      <c r="T1150" s="36"/>
    </row>
    <row r="1151" spans="20:20" x14ac:dyDescent="0.3">
      <c r="T1151" s="36"/>
    </row>
    <row r="1152" spans="20:20" x14ac:dyDescent="0.3">
      <c r="T1152" s="36"/>
    </row>
    <row r="1153" spans="20:20" x14ac:dyDescent="0.3">
      <c r="T1153" s="36"/>
    </row>
    <row r="1154" spans="20:20" x14ac:dyDescent="0.3">
      <c r="T1154" s="36"/>
    </row>
    <row r="1155" spans="20:20" x14ac:dyDescent="0.3">
      <c r="T1155" s="36"/>
    </row>
    <row r="1156" spans="20:20" x14ac:dyDescent="0.3">
      <c r="T1156" s="36"/>
    </row>
    <row r="1157" spans="20:20" x14ac:dyDescent="0.3">
      <c r="T1157" s="36"/>
    </row>
    <row r="1158" spans="20:20" x14ac:dyDescent="0.3">
      <c r="T1158" s="36"/>
    </row>
    <row r="1159" spans="20:20" x14ac:dyDescent="0.3">
      <c r="T1159" s="36"/>
    </row>
    <row r="1160" spans="20:20" x14ac:dyDescent="0.3">
      <c r="T1160" s="36"/>
    </row>
    <row r="1161" spans="20:20" x14ac:dyDescent="0.3">
      <c r="T1161" s="36"/>
    </row>
    <row r="1162" spans="20:20" x14ac:dyDescent="0.3">
      <c r="T1162" s="36"/>
    </row>
    <row r="1163" spans="20:20" x14ac:dyDescent="0.3">
      <c r="T1163" s="36"/>
    </row>
    <row r="1164" spans="20:20" x14ac:dyDescent="0.3">
      <c r="T1164" s="36"/>
    </row>
    <row r="1165" spans="20:20" x14ac:dyDescent="0.3">
      <c r="T1165" s="36"/>
    </row>
    <row r="1166" spans="20:20" x14ac:dyDescent="0.3">
      <c r="T1166" s="36"/>
    </row>
    <row r="1167" spans="20:20" x14ac:dyDescent="0.3">
      <c r="T1167" s="36"/>
    </row>
    <row r="1168" spans="20:20" x14ac:dyDescent="0.3">
      <c r="T1168" s="36"/>
    </row>
    <row r="1169" spans="20:20" x14ac:dyDescent="0.3">
      <c r="T1169" s="36"/>
    </row>
    <row r="1170" spans="20:20" x14ac:dyDescent="0.3">
      <c r="T1170" s="36"/>
    </row>
    <row r="1171" spans="20:20" x14ac:dyDescent="0.3">
      <c r="T1171" s="36"/>
    </row>
    <row r="1172" spans="20:20" x14ac:dyDescent="0.3">
      <c r="T1172" s="36"/>
    </row>
    <row r="1173" spans="20:20" x14ac:dyDescent="0.3">
      <c r="T1173" s="36"/>
    </row>
    <row r="1174" spans="20:20" x14ac:dyDescent="0.3">
      <c r="T1174" s="36"/>
    </row>
    <row r="1175" spans="20:20" x14ac:dyDescent="0.3">
      <c r="T1175" s="36"/>
    </row>
    <row r="1176" spans="20:20" x14ac:dyDescent="0.3">
      <c r="T1176" s="36"/>
    </row>
    <row r="1177" spans="20:20" x14ac:dyDescent="0.3">
      <c r="T1177" s="36"/>
    </row>
    <row r="1178" spans="20:20" x14ac:dyDescent="0.3">
      <c r="T1178" s="36"/>
    </row>
    <row r="1179" spans="20:20" x14ac:dyDescent="0.3">
      <c r="T1179" s="36"/>
    </row>
    <row r="1180" spans="20:20" x14ac:dyDescent="0.3">
      <c r="T1180" s="36"/>
    </row>
    <row r="1181" spans="20:20" x14ac:dyDescent="0.3">
      <c r="T1181" s="36"/>
    </row>
    <row r="1182" spans="20:20" x14ac:dyDescent="0.3">
      <c r="T1182" s="36"/>
    </row>
    <row r="1183" spans="20:20" x14ac:dyDescent="0.3">
      <c r="T1183" s="36"/>
    </row>
    <row r="1184" spans="20:20" x14ac:dyDescent="0.3">
      <c r="T1184" s="36"/>
    </row>
    <row r="1185" spans="20:20" x14ac:dyDescent="0.3">
      <c r="T1185" s="36"/>
    </row>
    <row r="1186" spans="20:20" x14ac:dyDescent="0.3">
      <c r="T1186" s="36"/>
    </row>
    <row r="1187" spans="20:20" x14ac:dyDescent="0.3">
      <c r="T1187" s="36"/>
    </row>
    <row r="1188" spans="20:20" x14ac:dyDescent="0.3">
      <c r="T1188" s="36"/>
    </row>
    <row r="1189" spans="20:20" x14ac:dyDescent="0.3">
      <c r="T1189" s="36"/>
    </row>
    <row r="1190" spans="20:20" x14ac:dyDescent="0.3">
      <c r="T1190" s="36"/>
    </row>
    <row r="1191" spans="20:20" x14ac:dyDescent="0.3">
      <c r="T1191" s="36"/>
    </row>
    <row r="1192" spans="20:20" x14ac:dyDescent="0.3">
      <c r="T1192" s="36"/>
    </row>
    <row r="1193" spans="20:20" x14ac:dyDescent="0.3">
      <c r="T1193" s="36"/>
    </row>
    <row r="1194" spans="20:20" x14ac:dyDescent="0.3">
      <c r="T1194" s="36"/>
    </row>
    <row r="1195" spans="20:20" x14ac:dyDescent="0.3">
      <c r="T1195" s="36"/>
    </row>
    <row r="1196" spans="20:20" x14ac:dyDescent="0.3">
      <c r="T1196" s="36"/>
    </row>
    <row r="1197" spans="20:20" x14ac:dyDescent="0.3">
      <c r="T1197" s="36"/>
    </row>
    <row r="1198" spans="20:20" x14ac:dyDescent="0.3">
      <c r="T1198" s="36"/>
    </row>
    <row r="1199" spans="20:20" x14ac:dyDescent="0.3">
      <c r="T1199" s="36"/>
    </row>
    <row r="1200" spans="20:20" x14ac:dyDescent="0.3">
      <c r="T1200" s="36"/>
    </row>
    <row r="1201" spans="20:20" x14ac:dyDescent="0.3">
      <c r="T1201" s="36"/>
    </row>
    <row r="1202" spans="20:20" x14ac:dyDescent="0.3">
      <c r="T1202" s="36"/>
    </row>
    <row r="1203" spans="20:20" x14ac:dyDescent="0.3">
      <c r="T1203" s="36"/>
    </row>
    <row r="1204" spans="20:20" x14ac:dyDescent="0.3">
      <c r="T1204" s="36"/>
    </row>
    <row r="1205" spans="20:20" x14ac:dyDescent="0.3">
      <c r="T1205" s="36"/>
    </row>
    <row r="1206" spans="20:20" x14ac:dyDescent="0.3">
      <c r="T1206" s="36"/>
    </row>
    <row r="1207" spans="20:20" x14ac:dyDescent="0.3">
      <c r="T1207" s="36"/>
    </row>
    <row r="1208" spans="20:20" x14ac:dyDescent="0.3">
      <c r="T1208" s="36"/>
    </row>
    <row r="1209" spans="20:20" x14ac:dyDescent="0.3">
      <c r="T1209" s="36"/>
    </row>
    <row r="1210" spans="20:20" x14ac:dyDescent="0.3">
      <c r="T1210" s="36"/>
    </row>
    <row r="1211" spans="20:20" x14ac:dyDescent="0.3">
      <c r="T1211" s="36"/>
    </row>
    <row r="1212" spans="20:20" x14ac:dyDescent="0.3">
      <c r="T1212" s="36"/>
    </row>
    <row r="1213" spans="20:20" x14ac:dyDescent="0.3">
      <c r="T1213" s="36"/>
    </row>
    <row r="1214" spans="20:20" x14ac:dyDescent="0.3">
      <c r="T1214" s="36"/>
    </row>
    <row r="1215" spans="20:20" x14ac:dyDescent="0.3">
      <c r="T1215" s="36"/>
    </row>
    <row r="1216" spans="20:20" x14ac:dyDescent="0.3">
      <c r="T1216" s="36"/>
    </row>
    <row r="1217" spans="20:20" x14ac:dyDescent="0.3">
      <c r="T1217" s="36"/>
    </row>
    <row r="1218" spans="20:20" x14ac:dyDescent="0.3">
      <c r="T1218" s="36"/>
    </row>
    <row r="1219" spans="20:20" x14ac:dyDescent="0.3">
      <c r="T1219" s="36"/>
    </row>
    <row r="1220" spans="20:20" x14ac:dyDescent="0.3">
      <c r="T1220" s="36"/>
    </row>
    <row r="1221" spans="20:20" x14ac:dyDescent="0.3">
      <c r="T1221" s="36"/>
    </row>
    <row r="1222" spans="20:20" x14ac:dyDescent="0.3">
      <c r="T1222" s="36"/>
    </row>
    <row r="1223" spans="20:20" x14ac:dyDescent="0.3">
      <c r="T1223" s="36"/>
    </row>
    <row r="1224" spans="20:20" x14ac:dyDescent="0.3">
      <c r="T1224" s="36"/>
    </row>
    <row r="1225" spans="20:20" x14ac:dyDescent="0.3">
      <c r="T1225" s="36"/>
    </row>
    <row r="1226" spans="20:20" x14ac:dyDescent="0.3">
      <c r="T1226" s="36"/>
    </row>
    <row r="1227" spans="20:20" x14ac:dyDescent="0.3">
      <c r="T1227" s="36"/>
    </row>
    <row r="1228" spans="20:20" x14ac:dyDescent="0.3">
      <c r="T1228" s="36"/>
    </row>
    <row r="1229" spans="20:20" x14ac:dyDescent="0.3">
      <c r="T1229" s="36"/>
    </row>
    <row r="1230" spans="20:20" x14ac:dyDescent="0.3">
      <c r="T1230" s="36"/>
    </row>
    <row r="1231" spans="20:20" x14ac:dyDescent="0.3">
      <c r="T1231" s="36"/>
    </row>
    <row r="1232" spans="20:20" x14ac:dyDescent="0.3">
      <c r="T1232" s="36"/>
    </row>
    <row r="1233" spans="20:20" x14ac:dyDescent="0.3">
      <c r="T1233" s="36"/>
    </row>
    <row r="1234" spans="20:20" x14ac:dyDescent="0.3">
      <c r="T1234" s="36"/>
    </row>
    <row r="1235" spans="20:20" x14ac:dyDescent="0.3">
      <c r="T1235" s="36"/>
    </row>
    <row r="1236" spans="20:20" x14ac:dyDescent="0.3">
      <c r="T1236" s="36"/>
    </row>
    <row r="1237" spans="20:20" x14ac:dyDescent="0.3">
      <c r="T1237" s="36"/>
    </row>
    <row r="1238" spans="20:20" x14ac:dyDescent="0.3">
      <c r="T1238" s="36"/>
    </row>
    <row r="1239" spans="20:20" x14ac:dyDescent="0.3">
      <c r="T1239" s="36"/>
    </row>
    <row r="1240" spans="20:20" x14ac:dyDescent="0.3">
      <c r="T1240" s="36"/>
    </row>
    <row r="1241" spans="20:20" x14ac:dyDescent="0.3">
      <c r="T1241" s="36"/>
    </row>
    <row r="1242" spans="20:20" x14ac:dyDescent="0.3">
      <c r="T1242" s="36"/>
    </row>
    <row r="1243" spans="20:20" x14ac:dyDescent="0.3">
      <c r="T1243" s="36"/>
    </row>
    <row r="1244" spans="20:20" x14ac:dyDescent="0.3">
      <c r="T1244" s="36"/>
    </row>
    <row r="1245" spans="20:20" x14ac:dyDescent="0.3">
      <c r="T1245" s="36"/>
    </row>
    <row r="1246" spans="20:20" x14ac:dyDescent="0.3">
      <c r="T1246" s="36"/>
    </row>
    <row r="1247" spans="20:20" x14ac:dyDescent="0.3">
      <c r="T1247" s="36"/>
    </row>
    <row r="1248" spans="20:20" x14ac:dyDescent="0.3">
      <c r="T1248" s="36"/>
    </row>
    <row r="1249" spans="20:20" x14ac:dyDescent="0.3">
      <c r="T1249" s="36"/>
    </row>
    <row r="1250" spans="20:20" x14ac:dyDescent="0.3">
      <c r="T1250" s="36"/>
    </row>
    <row r="1251" spans="20:20" x14ac:dyDescent="0.3">
      <c r="T1251" s="36"/>
    </row>
    <row r="1252" spans="20:20" x14ac:dyDescent="0.3">
      <c r="T1252" s="36"/>
    </row>
    <row r="1253" spans="20:20" x14ac:dyDescent="0.3">
      <c r="T1253" s="36"/>
    </row>
    <row r="1254" spans="20:20" x14ac:dyDescent="0.3">
      <c r="T1254" s="36"/>
    </row>
    <row r="1255" spans="20:20" x14ac:dyDescent="0.3">
      <c r="T1255" s="36"/>
    </row>
    <row r="1256" spans="20:20" x14ac:dyDescent="0.3">
      <c r="T1256" s="36"/>
    </row>
    <row r="1257" spans="20:20" x14ac:dyDescent="0.3">
      <c r="T1257" s="36"/>
    </row>
    <row r="1258" spans="20:20" x14ac:dyDescent="0.3">
      <c r="T1258" s="36"/>
    </row>
    <row r="1259" spans="20:20" x14ac:dyDescent="0.3">
      <c r="T1259" s="36"/>
    </row>
    <row r="1260" spans="20:20" x14ac:dyDescent="0.3">
      <c r="T1260" s="36"/>
    </row>
    <row r="1261" spans="20:20" x14ac:dyDescent="0.3">
      <c r="T1261" s="36"/>
    </row>
    <row r="1262" spans="20:20" x14ac:dyDescent="0.3">
      <c r="T1262" s="36"/>
    </row>
    <row r="1263" spans="20:20" x14ac:dyDescent="0.3">
      <c r="T1263" s="36"/>
    </row>
    <row r="1264" spans="20:20" x14ac:dyDescent="0.3">
      <c r="T1264" s="36"/>
    </row>
    <row r="1265" spans="20:20" x14ac:dyDescent="0.3">
      <c r="T1265" s="36"/>
    </row>
    <row r="1266" spans="20:20" x14ac:dyDescent="0.3">
      <c r="T1266" s="36"/>
    </row>
    <row r="1267" spans="20:20" x14ac:dyDescent="0.3">
      <c r="T1267" s="36"/>
    </row>
    <row r="1268" spans="20:20" x14ac:dyDescent="0.3">
      <c r="T1268" s="36"/>
    </row>
    <row r="1269" spans="20:20" x14ac:dyDescent="0.3">
      <c r="T1269" s="36"/>
    </row>
    <row r="1270" spans="20:20" x14ac:dyDescent="0.3">
      <c r="T1270" s="36"/>
    </row>
    <row r="1271" spans="20:20" x14ac:dyDescent="0.3">
      <c r="T1271" s="36"/>
    </row>
    <row r="1272" spans="20:20" x14ac:dyDescent="0.3">
      <c r="T1272" s="36"/>
    </row>
    <row r="1273" spans="20:20" x14ac:dyDescent="0.3">
      <c r="T1273" s="36"/>
    </row>
    <row r="1274" spans="20:20" x14ac:dyDescent="0.3">
      <c r="T1274" s="36"/>
    </row>
    <row r="1275" spans="20:20" x14ac:dyDescent="0.3">
      <c r="T1275" s="36"/>
    </row>
    <row r="1276" spans="20:20" x14ac:dyDescent="0.3">
      <c r="T1276" s="36"/>
    </row>
    <row r="1277" spans="20:20" x14ac:dyDescent="0.3">
      <c r="T1277" s="36"/>
    </row>
    <row r="1278" spans="20:20" x14ac:dyDescent="0.3">
      <c r="T1278" s="36"/>
    </row>
    <row r="1279" spans="20:20" x14ac:dyDescent="0.3">
      <c r="T1279" s="36"/>
    </row>
    <row r="1280" spans="20:20" x14ac:dyDescent="0.3">
      <c r="T1280" s="36"/>
    </row>
    <row r="1281" spans="20:20" x14ac:dyDescent="0.3">
      <c r="T1281" s="36"/>
    </row>
    <row r="1282" spans="20:20" x14ac:dyDescent="0.3">
      <c r="T1282" s="36"/>
    </row>
    <row r="1283" spans="20:20" x14ac:dyDescent="0.3">
      <c r="T1283" s="36"/>
    </row>
    <row r="1284" spans="20:20" x14ac:dyDescent="0.3">
      <c r="T1284" s="36"/>
    </row>
    <row r="1285" spans="20:20" x14ac:dyDescent="0.3">
      <c r="T1285" s="36"/>
    </row>
    <row r="1286" spans="20:20" x14ac:dyDescent="0.3">
      <c r="T1286" s="36"/>
    </row>
    <row r="1287" spans="20:20" x14ac:dyDescent="0.3">
      <c r="T1287" s="36"/>
    </row>
    <row r="1288" spans="20:20" x14ac:dyDescent="0.3">
      <c r="T1288" s="36"/>
    </row>
    <row r="1289" spans="20:20" x14ac:dyDescent="0.3">
      <c r="T1289" s="36"/>
    </row>
    <row r="1290" spans="20:20" x14ac:dyDescent="0.3">
      <c r="T1290" s="36"/>
    </row>
    <row r="1291" spans="20:20" x14ac:dyDescent="0.3">
      <c r="T1291" s="36"/>
    </row>
    <row r="1292" spans="20:20" x14ac:dyDescent="0.3">
      <c r="T1292" s="36"/>
    </row>
    <row r="1293" spans="20:20" x14ac:dyDescent="0.3">
      <c r="T1293" s="36"/>
    </row>
    <row r="1294" spans="20:20" x14ac:dyDescent="0.3">
      <c r="T1294" s="36"/>
    </row>
    <row r="1295" spans="20:20" x14ac:dyDescent="0.3">
      <c r="T1295" s="36"/>
    </row>
    <row r="1296" spans="20:20" x14ac:dyDescent="0.3">
      <c r="T1296" s="36"/>
    </row>
    <row r="1297" spans="20:20" x14ac:dyDescent="0.3">
      <c r="T1297" s="36"/>
    </row>
    <row r="1298" spans="20:20" x14ac:dyDescent="0.3">
      <c r="T1298" s="36"/>
    </row>
    <row r="1299" spans="20:20" x14ac:dyDescent="0.3">
      <c r="T1299" s="36"/>
    </row>
    <row r="1300" spans="20:20" x14ac:dyDescent="0.3">
      <c r="T1300" s="36"/>
    </row>
    <row r="1301" spans="20:20" x14ac:dyDescent="0.3">
      <c r="T1301" s="36"/>
    </row>
    <row r="1302" spans="20:20" x14ac:dyDescent="0.3">
      <c r="T1302" s="36"/>
    </row>
    <row r="1303" spans="20:20" x14ac:dyDescent="0.3">
      <c r="T1303" s="36"/>
    </row>
    <row r="1304" spans="20:20" x14ac:dyDescent="0.3">
      <c r="T1304" s="36"/>
    </row>
    <row r="1305" spans="20:20" x14ac:dyDescent="0.3">
      <c r="T1305" s="36"/>
    </row>
    <row r="1306" spans="20:20" x14ac:dyDescent="0.3">
      <c r="T1306" s="36"/>
    </row>
    <row r="1307" spans="20:20" x14ac:dyDescent="0.3">
      <c r="T1307" s="36"/>
    </row>
    <row r="1308" spans="20:20" x14ac:dyDescent="0.3">
      <c r="T1308" s="36"/>
    </row>
    <row r="1309" spans="20:20" x14ac:dyDescent="0.3">
      <c r="T1309" s="36"/>
    </row>
    <row r="1310" spans="20:20" x14ac:dyDescent="0.3">
      <c r="T1310" s="36"/>
    </row>
    <row r="1311" spans="20:20" x14ac:dyDescent="0.3">
      <c r="T1311" s="36"/>
    </row>
    <row r="1312" spans="20:20" x14ac:dyDescent="0.3">
      <c r="T1312" s="36"/>
    </row>
    <row r="1313" spans="20:20" x14ac:dyDescent="0.3">
      <c r="T1313" s="36"/>
    </row>
    <row r="1314" spans="20:20" x14ac:dyDescent="0.3">
      <c r="T1314" s="36"/>
    </row>
    <row r="1315" spans="20:20" x14ac:dyDescent="0.3">
      <c r="T1315" s="36"/>
    </row>
    <row r="1316" spans="20:20" x14ac:dyDescent="0.3">
      <c r="T1316" s="36"/>
    </row>
    <row r="1317" spans="20:20" x14ac:dyDescent="0.3">
      <c r="T1317" s="36"/>
    </row>
    <row r="1318" spans="20:20" x14ac:dyDescent="0.3">
      <c r="T1318" s="36"/>
    </row>
    <row r="1319" spans="20:20" x14ac:dyDescent="0.3">
      <c r="T1319" s="36"/>
    </row>
    <row r="1320" spans="20:20" x14ac:dyDescent="0.3">
      <c r="T1320" s="36"/>
    </row>
    <row r="1321" spans="20:20" x14ac:dyDescent="0.3">
      <c r="T1321" s="36"/>
    </row>
    <row r="1322" spans="20:20" x14ac:dyDescent="0.3">
      <c r="T1322" s="36"/>
    </row>
    <row r="1323" spans="20:20" x14ac:dyDescent="0.3">
      <c r="T1323" s="36"/>
    </row>
    <row r="1324" spans="20:20" x14ac:dyDescent="0.3">
      <c r="T1324" s="36"/>
    </row>
    <row r="1325" spans="20:20" x14ac:dyDescent="0.3">
      <c r="T1325" s="36"/>
    </row>
    <row r="1326" spans="20:20" x14ac:dyDescent="0.3">
      <c r="T1326" s="36"/>
    </row>
    <row r="1327" spans="20:20" x14ac:dyDescent="0.3">
      <c r="T1327" s="36"/>
    </row>
    <row r="1328" spans="20:20" x14ac:dyDescent="0.3">
      <c r="T1328" s="36"/>
    </row>
    <row r="1329" spans="20:20" x14ac:dyDescent="0.3">
      <c r="T1329" s="36"/>
    </row>
    <row r="1330" spans="20:20" x14ac:dyDescent="0.3">
      <c r="T1330" s="36"/>
    </row>
    <row r="1331" spans="20:20" x14ac:dyDescent="0.3">
      <c r="T1331" s="36"/>
    </row>
    <row r="1332" spans="20:20" x14ac:dyDescent="0.3">
      <c r="T1332" s="36"/>
    </row>
    <row r="1333" spans="20:20" x14ac:dyDescent="0.3">
      <c r="T1333" s="36"/>
    </row>
    <row r="1334" spans="20:20" x14ac:dyDescent="0.3">
      <c r="T1334" s="36"/>
    </row>
    <row r="1335" spans="20:20" x14ac:dyDescent="0.3">
      <c r="T1335" s="36"/>
    </row>
    <row r="1336" spans="20:20" x14ac:dyDescent="0.3">
      <c r="T1336" s="36"/>
    </row>
    <row r="1337" spans="20:20" x14ac:dyDescent="0.3">
      <c r="T1337" s="36"/>
    </row>
    <row r="1338" spans="20:20" x14ac:dyDescent="0.3">
      <c r="T1338" s="36"/>
    </row>
    <row r="1339" spans="20:20" x14ac:dyDescent="0.3">
      <c r="T1339" s="36"/>
    </row>
    <row r="1340" spans="20:20" x14ac:dyDescent="0.3">
      <c r="T1340" s="36"/>
    </row>
    <row r="1341" spans="20:20" x14ac:dyDescent="0.3">
      <c r="T1341" s="36"/>
    </row>
    <row r="1342" spans="20:20" x14ac:dyDescent="0.3">
      <c r="T1342" s="36"/>
    </row>
    <row r="1343" spans="20:20" x14ac:dyDescent="0.3">
      <c r="T1343" s="36"/>
    </row>
    <row r="1344" spans="20:20" x14ac:dyDescent="0.3">
      <c r="T1344" s="36"/>
    </row>
    <row r="1345" spans="20:20" x14ac:dyDescent="0.3">
      <c r="T1345" s="36"/>
    </row>
    <row r="1346" spans="20:20" x14ac:dyDescent="0.3">
      <c r="T1346" s="36"/>
    </row>
    <row r="1347" spans="20:20" x14ac:dyDescent="0.3">
      <c r="T1347" s="36"/>
    </row>
    <row r="1348" spans="20:20" x14ac:dyDescent="0.3">
      <c r="T1348" s="36"/>
    </row>
    <row r="1349" spans="20:20" x14ac:dyDescent="0.3">
      <c r="T1349" s="36"/>
    </row>
    <row r="1350" spans="20:20" x14ac:dyDescent="0.3">
      <c r="T1350" s="36"/>
    </row>
    <row r="1351" spans="20:20" x14ac:dyDescent="0.3">
      <c r="T1351" s="36"/>
    </row>
    <row r="1352" spans="20:20" x14ac:dyDescent="0.3">
      <c r="T1352" s="36"/>
    </row>
    <row r="1353" spans="20:20" x14ac:dyDescent="0.3">
      <c r="T1353" s="36"/>
    </row>
    <row r="1354" spans="20:20" x14ac:dyDescent="0.3">
      <c r="T1354" s="36"/>
    </row>
    <row r="1355" spans="20:20" x14ac:dyDescent="0.3">
      <c r="T1355" s="36"/>
    </row>
    <row r="1356" spans="20:20" x14ac:dyDescent="0.3">
      <c r="T1356" s="36"/>
    </row>
    <row r="1357" spans="20:20" x14ac:dyDescent="0.3">
      <c r="T1357" s="36"/>
    </row>
    <row r="1358" spans="20:20" x14ac:dyDescent="0.3">
      <c r="T1358" s="36"/>
    </row>
    <row r="1359" spans="20:20" x14ac:dyDescent="0.3">
      <c r="T1359" s="36"/>
    </row>
    <row r="1360" spans="20:20" x14ac:dyDescent="0.3">
      <c r="T1360" s="36"/>
    </row>
    <row r="1361" spans="20:20" x14ac:dyDescent="0.3">
      <c r="T1361" s="36"/>
    </row>
    <row r="1362" spans="20:20" x14ac:dyDescent="0.3">
      <c r="T1362" s="36"/>
    </row>
    <row r="1363" spans="20:20" x14ac:dyDescent="0.3">
      <c r="T1363" s="36"/>
    </row>
    <row r="1364" spans="20:20" x14ac:dyDescent="0.3">
      <c r="T1364" s="36"/>
    </row>
    <row r="1365" spans="20:20" x14ac:dyDescent="0.3">
      <c r="T1365" s="36"/>
    </row>
    <row r="1366" spans="20:20" x14ac:dyDescent="0.3">
      <c r="T1366" s="36"/>
    </row>
    <row r="1367" spans="20:20" x14ac:dyDescent="0.3">
      <c r="T1367" s="36"/>
    </row>
    <row r="1368" spans="20:20" x14ac:dyDescent="0.3">
      <c r="T1368" s="36"/>
    </row>
    <row r="1369" spans="20:20" x14ac:dyDescent="0.3">
      <c r="T1369" s="36"/>
    </row>
    <row r="1370" spans="20:20" x14ac:dyDescent="0.3">
      <c r="T1370" s="36"/>
    </row>
    <row r="1371" spans="20:20" x14ac:dyDescent="0.3">
      <c r="T1371" s="36"/>
    </row>
    <row r="1372" spans="20:20" x14ac:dyDescent="0.3">
      <c r="T1372" s="36"/>
    </row>
    <row r="1373" spans="20:20" x14ac:dyDescent="0.3">
      <c r="T1373" s="36"/>
    </row>
    <row r="1374" spans="20:20" x14ac:dyDescent="0.3">
      <c r="T1374" s="36"/>
    </row>
    <row r="1375" spans="20:20" x14ac:dyDescent="0.3">
      <c r="T1375" s="36"/>
    </row>
    <row r="1376" spans="20:20" x14ac:dyDescent="0.3">
      <c r="T1376" s="36"/>
    </row>
    <row r="1377" spans="20:20" x14ac:dyDescent="0.3">
      <c r="T1377" s="36"/>
    </row>
    <row r="1378" spans="20:20" x14ac:dyDescent="0.3">
      <c r="T1378" s="36"/>
    </row>
    <row r="1379" spans="20:20" x14ac:dyDescent="0.3">
      <c r="T1379" s="36"/>
    </row>
    <row r="1380" spans="20:20" x14ac:dyDescent="0.3">
      <c r="T1380" s="36"/>
    </row>
    <row r="1381" spans="20:20" x14ac:dyDescent="0.3">
      <c r="T1381" s="36"/>
    </row>
    <row r="1382" spans="20:20" x14ac:dyDescent="0.3">
      <c r="T1382" s="36"/>
    </row>
    <row r="1383" spans="20:20" x14ac:dyDescent="0.3">
      <c r="T1383" s="36"/>
    </row>
    <row r="1384" spans="20:20" x14ac:dyDescent="0.3">
      <c r="T1384" s="36"/>
    </row>
    <row r="1385" spans="20:20" x14ac:dyDescent="0.3">
      <c r="T1385" s="36"/>
    </row>
    <row r="1386" spans="20:20" x14ac:dyDescent="0.3">
      <c r="T1386" s="36"/>
    </row>
    <row r="1387" spans="20:20" x14ac:dyDescent="0.3">
      <c r="T1387" s="36"/>
    </row>
    <row r="1388" spans="20:20" x14ac:dyDescent="0.3">
      <c r="T1388" s="36"/>
    </row>
    <row r="1389" spans="20:20" x14ac:dyDescent="0.3">
      <c r="T1389" s="36"/>
    </row>
    <row r="1390" spans="20:20" x14ac:dyDescent="0.3">
      <c r="T1390" s="36"/>
    </row>
    <row r="1391" spans="20:20" x14ac:dyDescent="0.3">
      <c r="T1391" s="36"/>
    </row>
    <row r="1392" spans="20:20" x14ac:dyDescent="0.3">
      <c r="T1392" s="36"/>
    </row>
    <row r="1393" spans="20:20" x14ac:dyDescent="0.3">
      <c r="T1393" s="36"/>
    </row>
    <row r="1394" spans="20:20" x14ac:dyDescent="0.3">
      <c r="T1394" s="36"/>
    </row>
    <row r="1395" spans="20:20" x14ac:dyDescent="0.3">
      <c r="T1395" s="36"/>
    </row>
    <row r="1396" spans="20:20" x14ac:dyDescent="0.3">
      <c r="T1396" s="36"/>
    </row>
    <row r="1397" spans="20:20" x14ac:dyDescent="0.3">
      <c r="T1397" s="36"/>
    </row>
    <row r="1398" spans="20:20" x14ac:dyDescent="0.3">
      <c r="T1398" s="36"/>
    </row>
    <row r="1399" spans="20:20" x14ac:dyDescent="0.3">
      <c r="T1399" s="36"/>
    </row>
    <row r="1400" spans="20:20" x14ac:dyDescent="0.3">
      <c r="T1400" s="36"/>
    </row>
    <row r="1401" spans="20:20" x14ac:dyDescent="0.3">
      <c r="T1401" s="36"/>
    </row>
    <row r="1402" spans="20:20" x14ac:dyDescent="0.3">
      <c r="T1402" s="36"/>
    </row>
    <row r="1403" spans="20:20" x14ac:dyDescent="0.3">
      <c r="T1403" s="36"/>
    </row>
    <row r="1404" spans="20:20" x14ac:dyDescent="0.3">
      <c r="T1404" s="36"/>
    </row>
    <row r="1405" spans="20:20" x14ac:dyDescent="0.3">
      <c r="T1405" s="36"/>
    </row>
    <row r="1406" spans="20:20" x14ac:dyDescent="0.3">
      <c r="T1406" s="36"/>
    </row>
    <row r="1407" spans="20:20" x14ac:dyDescent="0.3">
      <c r="T1407" s="36"/>
    </row>
    <row r="1408" spans="20:20" x14ac:dyDescent="0.3">
      <c r="T1408" s="36"/>
    </row>
    <row r="1409" spans="20:20" x14ac:dyDescent="0.3">
      <c r="T1409" s="36"/>
    </row>
    <row r="1410" spans="20:20" x14ac:dyDescent="0.3">
      <c r="T1410" s="36"/>
    </row>
    <row r="1411" spans="20:20" x14ac:dyDescent="0.3">
      <c r="T1411" s="36"/>
    </row>
    <row r="1412" spans="20:20" x14ac:dyDescent="0.3">
      <c r="T1412" s="36"/>
    </row>
    <row r="1413" spans="20:20" x14ac:dyDescent="0.3">
      <c r="T1413" s="36"/>
    </row>
    <row r="1414" spans="20:20" x14ac:dyDescent="0.3">
      <c r="T1414" s="36"/>
    </row>
    <row r="1415" spans="20:20" x14ac:dyDescent="0.3">
      <c r="T1415" s="36"/>
    </row>
    <row r="1416" spans="20:20" x14ac:dyDescent="0.3">
      <c r="T1416" s="36"/>
    </row>
    <row r="1417" spans="20:20" x14ac:dyDescent="0.3">
      <c r="T1417" s="36"/>
    </row>
    <row r="1418" spans="20:20" x14ac:dyDescent="0.3">
      <c r="T1418" s="36"/>
    </row>
    <row r="1419" spans="20:20" x14ac:dyDescent="0.3">
      <c r="T1419" s="36"/>
    </row>
    <row r="1420" spans="20:20" x14ac:dyDescent="0.3">
      <c r="T1420" s="36"/>
    </row>
    <row r="1421" spans="20:20" x14ac:dyDescent="0.3">
      <c r="T1421" s="36"/>
    </row>
    <row r="1422" spans="20:20" x14ac:dyDescent="0.3">
      <c r="T1422" s="36"/>
    </row>
    <row r="1423" spans="20:20" x14ac:dyDescent="0.3">
      <c r="T1423" s="36"/>
    </row>
    <row r="1424" spans="20:20" x14ac:dyDescent="0.3">
      <c r="T1424" s="36"/>
    </row>
    <row r="1425" spans="20:20" x14ac:dyDescent="0.3">
      <c r="T1425" s="36"/>
    </row>
    <row r="1426" spans="20:20" x14ac:dyDescent="0.3">
      <c r="T1426" s="36"/>
    </row>
    <row r="1427" spans="20:20" x14ac:dyDescent="0.3">
      <c r="T1427" s="36"/>
    </row>
    <row r="1428" spans="20:20" x14ac:dyDescent="0.3">
      <c r="T1428" s="36"/>
    </row>
    <row r="1429" spans="20:20" x14ac:dyDescent="0.3">
      <c r="T1429" s="36"/>
    </row>
    <row r="1430" spans="20:20" x14ac:dyDescent="0.3">
      <c r="T1430" s="36"/>
    </row>
    <row r="1431" spans="20:20" x14ac:dyDescent="0.3">
      <c r="T1431" s="36"/>
    </row>
    <row r="1432" spans="20:20" x14ac:dyDescent="0.3">
      <c r="T1432" s="36"/>
    </row>
    <row r="1433" spans="20:20" x14ac:dyDescent="0.3">
      <c r="T1433" s="36"/>
    </row>
    <row r="1434" spans="20:20" x14ac:dyDescent="0.3">
      <c r="T1434" s="36"/>
    </row>
    <row r="1435" spans="20:20" x14ac:dyDescent="0.3">
      <c r="T1435" s="36"/>
    </row>
    <row r="1436" spans="20:20" x14ac:dyDescent="0.3">
      <c r="T1436" s="36"/>
    </row>
    <row r="1437" spans="20:20" x14ac:dyDescent="0.3">
      <c r="T1437" s="36"/>
    </row>
    <row r="1438" spans="20:20" x14ac:dyDescent="0.3">
      <c r="T1438" s="36"/>
    </row>
    <row r="1439" spans="20:20" x14ac:dyDescent="0.3">
      <c r="T1439" s="36"/>
    </row>
    <row r="1440" spans="20:20" x14ac:dyDescent="0.3">
      <c r="T1440" s="36"/>
    </row>
    <row r="1441" spans="20:20" x14ac:dyDescent="0.3">
      <c r="T1441" s="36"/>
    </row>
    <row r="1442" spans="20:20" x14ac:dyDescent="0.3">
      <c r="T1442" s="36"/>
    </row>
    <row r="1443" spans="20:20" x14ac:dyDescent="0.3">
      <c r="T1443" s="36"/>
    </row>
    <row r="1444" spans="20:20" x14ac:dyDescent="0.3">
      <c r="T1444" s="36"/>
    </row>
    <row r="1445" spans="20:20" x14ac:dyDescent="0.3">
      <c r="T1445" s="36"/>
    </row>
    <row r="1446" spans="20:20" x14ac:dyDescent="0.3">
      <c r="T1446" s="36"/>
    </row>
    <row r="1447" spans="20:20" x14ac:dyDescent="0.3">
      <c r="T1447" s="36"/>
    </row>
    <row r="1448" spans="20:20" x14ac:dyDescent="0.3">
      <c r="T1448" s="36"/>
    </row>
    <row r="1449" spans="20:20" x14ac:dyDescent="0.3">
      <c r="T1449" s="36"/>
    </row>
    <row r="1450" spans="20:20" x14ac:dyDescent="0.3">
      <c r="T1450" s="36"/>
    </row>
    <row r="1451" spans="20:20" x14ac:dyDescent="0.3">
      <c r="T1451" s="36"/>
    </row>
    <row r="1452" spans="20:20" x14ac:dyDescent="0.3">
      <c r="T1452" s="36"/>
    </row>
    <row r="1453" spans="20:20" x14ac:dyDescent="0.3">
      <c r="T1453" s="36"/>
    </row>
    <row r="1454" spans="20:20" x14ac:dyDescent="0.3">
      <c r="T1454" s="36"/>
    </row>
    <row r="1455" spans="20:20" x14ac:dyDescent="0.3">
      <c r="T1455" s="36"/>
    </row>
    <row r="1456" spans="20:20" x14ac:dyDescent="0.3">
      <c r="T1456" s="36"/>
    </row>
    <row r="1457" spans="20:20" x14ac:dyDescent="0.3">
      <c r="T1457" s="36"/>
    </row>
    <row r="1458" spans="20:20" x14ac:dyDescent="0.3">
      <c r="T1458" s="36"/>
    </row>
    <row r="1459" spans="20:20" x14ac:dyDescent="0.3">
      <c r="T1459" s="36"/>
    </row>
    <row r="1460" spans="20:20" x14ac:dyDescent="0.3">
      <c r="T1460" s="36"/>
    </row>
    <row r="1461" spans="20:20" x14ac:dyDescent="0.3">
      <c r="T1461" s="36"/>
    </row>
    <row r="1462" spans="20:20" x14ac:dyDescent="0.3">
      <c r="T1462" s="36"/>
    </row>
    <row r="1463" spans="20:20" x14ac:dyDescent="0.3">
      <c r="T1463" s="36"/>
    </row>
    <row r="1464" spans="20:20" x14ac:dyDescent="0.3">
      <c r="T1464" s="36"/>
    </row>
    <row r="1465" spans="20:20" x14ac:dyDescent="0.3">
      <c r="T1465" s="36"/>
    </row>
    <row r="1466" spans="20:20" x14ac:dyDescent="0.3">
      <c r="T1466" s="36"/>
    </row>
    <row r="1467" spans="20:20" x14ac:dyDescent="0.3">
      <c r="T1467" s="36"/>
    </row>
    <row r="1468" spans="20:20" x14ac:dyDescent="0.3">
      <c r="T1468" s="36"/>
    </row>
    <row r="1469" spans="20:20" x14ac:dyDescent="0.3">
      <c r="T1469" s="36"/>
    </row>
    <row r="1470" spans="20:20" x14ac:dyDescent="0.3">
      <c r="T1470" s="36"/>
    </row>
    <row r="1471" spans="20:20" x14ac:dyDescent="0.3">
      <c r="T1471" s="36"/>
    </row>
    <row r="1472" spans="20:20" x14ac:dyDescent="0.3">
      <c r="T1472" s="36"/>
    </row>
    <row r="1473" spans="20:20" x14ac:dyDescent="0.3">
      <c r="T1473" s="36"/>
    </row>
    <row r="1474" spans="20:20" x14ac:dyDescent="0.3">
      <c r="T1474" s="36"/>
    </row>
    <row r="1475" spans="20:20" x14ac:dyDescent="0.3">
      <c r="T1475" s="36"/>
    </row>
    <row r="1476" spans="20:20" x14ac:dyDescent="0.3">
      <c r="T1476" s="36"/>
    </row>
    <row r="1477" spans="20:20" x14ac:dyDescent="0.3">
      <c r="T1477" s="36"/>
    </row>
    <row r="1478" spans="20:20" x14ac:dyDescent="0.3">
      <c r="T1478" s="36"/>
    </row>
    <row r="1479" spans="20:20" x14ac:dyDescent="0.3">
      <c r="T1479" s="36"/>
    </row>
    <row r="1480" spans="20:20" x14ac:dyDescent="0.3">
      <c r="T1480" s="36"/>
    </row>
    <row r="1481" spans="20:20" x14ac:dyDescent="0.3">
      <c r="T1481" s="36"/>
    </row>
    <row r="1482" spans="20:20" x14ac:dyDescent="0.3">
      <c r="T1482" s="36"/>
    </row>
    <row r="1483" spans="20:20" x14ac:dyDescent="0.3">
      <c r="T1483" s="36"/>
    </row>
    <row r="1484" spans="20:20" x14ac:dyDescent="0.3">
      <c r="T1484" s="36"/>
    </row>
    <row r="1485" spans="20:20" x14ac:dyDescent="0.3">
      <c r="T1485" s="36"/>
    </row>
    <row r="1486" spans="20:20" x14ac:dyDescent="0.3">
      <c r="T1486" s="36"/>
    </row>
    <row r="1487" spans="20:20" x14ac:dyDescent="0.3">
      <c r="T1487" s="36"/>
    </row>
    <row r="1488" spans="20:20" x14ac:dyDescent="0.3">
      <c r="T1488" s="36"/>
    </row>
    <row r="1489" spans="20:20" x14ac:dyDescent="0.3">
      <c r="T1489" s="36"/>
    </row>
    <row r="1490" spans="20:20" x14ac:dyDescent="0.3">
      <c r="T1490" s="36"/>
    </row>
    <row r="1491" spans="20:20" x14ac:dyDescent="0.3">
      <c r="T1491" s="36"/>
    </row>
    <row r="1492" spans="20:20" x14ac:dyDescent="0.3">
      <c r="T1492" s="36"/>
    </row>
    <row r="1493" spans="20:20" x14ac:dyDescent="0.3">
      <c r="T1493" s="36"/>
    </row>
    <row r="1494" spans="20:20" x14ac:dyDescent="0.3">
      <c r="T1494" s="36"/>
    </row>
    <row r="1495" spans="20:20" x14ac:dyDescent="0.3">
      <c r="T1495" s="36"/>
    </row>
    <row r="1496" spans="20:20" x14ac:dyDescent="0.3">
      <c r="T1496" s="36"/>
    </row>
    <row r="1497" spans="20:20" x14ac:dyDescent="0.3">
      <c r="T1497" s="36"/>
    </row>
    <row r="1498" spans="20:20" x14ac:dyDescent="0.3">
      <c r="T1498" s="36"/>
    </row>
    <row r="1499" spans="20:20" x14ac:dyDescent="0.3">
      <c r="T1499" s="36"/>
    </row>
    <row r="1500" spans="20:20" x14ac:dyDescent="0.3">
      <c r="T1500" s="36"/>
    </row>
    <row r="1501" spans="20:20" x14ac:dyDescent="0.3">
      <c r="T1501" s="36"/>
    </row>
    <row r="1502" spans="20:20" x14ac:dyDescent="0.3">
      <c r="T1502" s="36"/>
    </row>
    <row r="1503" spans="20:20" x14ac:dyDescent="0.3">
      <c r="T1503" s="36"/>
    </row>
    <row r="1504" spans="20:20" x14ac:dyDescent="0.3">
      <c r="T1504" s="36"/>
    </row>
    <row r="1505" spans="20:20" x14ac:dyDescent="0.3">
      <c r="T1505" s="36"/>
    </row>
    <row r="1506" spans="20:20" x14ac:dyDescent="0.3">
      <c r="T1506" s="36"/>
    </row>
    <row r="1507" spans="20:20" x14ac:dyDescent="0.3">
      <c r="T1507" s="36"/>
    </row>
    <row r="1508" spans="20:20" x14ac:dyDescent="0.3">
      <c r="T1508" s="36"/>
    </row>
    <row r="1509" spans="20:20" x14ac:dyDescent="0.3">
      <c r="T1509" s="36"/>
    </row>
    <row r="1510" spans="20:20" x14ac:dyDescent="0.3">
      <c r="T1510" s="36"/>
    </row>
    <row r="1511" spans="20:20" x14ac:dyDescent="0.3">
      <c r="T1511" s="36"/>
    </row>
    <row r="1512" spans="20:20" x14ac:dyDescent="0.3">
      <c r="T1512" s="36"/>
    </row>
    <row r="1513" spans="20:20" x14ac:dyDescent="0.3">
      <c r="T1513" s="36"/>
    </row>
    <row r="1514" spans="20:20" x14ac:dyDescent="0.3">
      <c r="T1514" s="36"/>
    </row>
    <row r="1515" spans="20:20" x14ac:dyDescent="0.3">
      <c r="T1515" s="36"/>
    </row>
    <row r="1516" spans="20:20" x14ac:dyDescent="0.3">
      <c r="T1516" s="36"/>
    </row>
    <row r="1517" spans="20:20" x14ac:dyDescent="0.3">
      <c r="T1517" s="36"/>
    </row>
    <row r="1518" spans="20:20" x14ac:dyDescent="0.3">
      <c r="T1518" s="36"/>
    </row>
    <row r="1519" spans="20:20" x14ac:dyDescent="0.3">
      <c r="T1519" s="36"/>
    </row>
    <row r="1520" spans="20:20" x14ac:dyDescent="0.3">
      <c r="T1520" s="36"/>
    </row>
    <row r="1521" spans="20:20" x14ac:dyDescent="0.3">
      <c r="T1521" s="36"/>
    </row>
    <row r="1522" spans="20:20" x14ac:dyDescent="0.3">
      <c r="T1522" s="36"/>
    </row>
    <row r="1523" spans="20:20" x14ac:dyDescent="0.3">
      <c r="T1523" s="36"/>
    </row>
    <row r="1524" spans="20:20" x14ac:dyDescent="0.3">
      <c r="T1524" s="36"/>
    </row>
    <row r="1525" spans="20:20" x14ac:dyDescent="0.3">
      <c r="T1525" s="36"/>
    </row>
    <row r="1526" spans="20:20" x14ac:dyDescent="0.3">
      <c r="T1526" s="36"/>
    </row>
    <row r="1527" spans="20:20" x14ac:dyDescent="0.3">
      <c r="T1527" s="36"/>
    </row>
    <row r="1528" spans="20:20" x14ac:dyDescent="0.3">
      <c r="T1528" s="36"/>
    </row>
    <row r="1529" spans="20:20" x14ac:dyDescent="0.3">
      <c r="T1529" s="36"/>
    </row>
    <row r="1530" spans="20:20" x14ac:dyDescent="0.3">
      <c r="T1530" s="36"/>
    </row>
    <row r="1531" spans="20:20" x14ac:dyDescent="0.3">
      <c r="T1531" s="36"/>
    </row>
    <row r="1532" spans="20:20" x14ac:dyDescent="0.3">
      <c r="T1532" s="36"/>
    </row>
    <row r="1533" spans="20:20" x14ac:dyDescent="0.3">
      <c r="T1533" s="36"/>
    </row>
    <row r="1534" spans="20:20" x14ac:dyDescent="0.3">
      <c r="T1534" s="36"/>
    </row>
    <row r="1535" spans="20:20" x14ac:dyDescent="0.3">
      <c r="T1535" s="36"/>
    </row>
    <row r="1536" spans="20:20" x14ac:dyDescent="0.3">
      <c r="T1536" s="36"/>
    </row>
    <row r="1537" spans="20:20" x14ac:dyDescent="0.3">
      <c r="T1537" s="36"/>
    </row>
    <row r="1538" spans="20:20" x14ac:dyDescent="0.3">
      <c r="T1538" s="36"/>
    </row>
    <row r="1539" spans="20:20" x14ac:dyDescent="0.3">
      <c r="T1539" s="36"/>
    </row>
    <row r="1540" spans="20:20" x14ac:dyDescent="0.3">
      <c r="T1540" s="36"/>
    </row>
    <row r="1541" spans="20:20" x14ac:dyDescent="0.3">
      <c r="T1541" s="36"/>
    </row>
    <row r="1542" spans="20:20" x14ac:dyDescent="0.3">
      <c r="T1542" s="36"/>
    </row>
    <row r="1543" spans="20:20" x14ac:dyDescent="0.3">
      <c r="T1543" s="36"/>
    </row>
    <row r="1544" spans="20:20" x14ac:dyDescent="0.3">
      <c r="T1544" s="36"/>
    </row>
    <row r="1545" spans="20:20" x14ac:dyDescent="0.3">
      <c r="T1545" s="36"/>
    </row>
    <row r="1546" spans="20:20" x14ac:dyDescent="0.3">
      <c r="T1546" s="36"/>
    </row>
    <row r="1547" spans="20:20" x14ac:dyDescent="0.3">
      <c r="T1547" s="36"/>
    </row>
    <row r="1548" spans="20:20" x14ac:dyDescent="0.3">
      <c r="T1548" s="36"/>
    </row>
    <row r="1549" spans="20:20" x14ac:dyDescent="0.3">
      <c r="T1549" s="36"/>
    </row>
    <row r="1550" spans="20:20" x14ac:dyDescent="0.3">
      <c r="T1550" s="36"/>
    </row>
    <row r="1551" spans="20:20" x14ac:dyDescent="0.3">
      <c r="T1551" s="36"/>
    </row>
    <row r="1552" spans="20:20" x14ac:dyDescent="0.3">
      <c r="T1552" s="36"/>
    </row>
    <row r="1553" spans="20:20" x14ac:dyDescent="0.3">
      <c r="T1553" s="36"/>
    </row>
    <row r="1554" spans="20:20" x14ac:dyDescent="0.3">
      <c r="T1554" s="36"/>
    </row>
    <row r="1555" spans="20:20" x14ac:dyDescent="0.3">
      <c r="T1555" s="36"/>
    </row>
    <row r="1556" spans="20:20" x14ac:dyDescent="0.3">
      <c r="T1556" s="36"/>
    </row>
    <row r="1557" spans="20:20" x14ac:dyDescent="0.3">
      <c r="T1557" s="36"/>
    </row>
    <row r="1558" spans="20:20" x14ac:dyDescent="0.3">
      <c r="T1558" s="36"/>
    </row>
    <row r="1559" spans="20:20" x14ac:dyDescent="0.3">
      <c r="T1559" s="36"/>
    </row>
    <row r="1560" spans="20:20" x14ac:dyDescent="0.3">
      <c r="T1560" s="36"/>
    </row>
    <row r="1561" spans="20:20" x14ac:dyDescent="0.3">
      <c r="T1561" s="36"/>
    </row>
    <row r="1562" spans="20:20" x14ac:dyDescent="0.3">
      <c r="T1562" s="36"/>
    </row>
    <row r="1563" spans="20:20" x14ac:dyDescent="0.3">
      <c r="T1563" s="36"/>
    </row>
    <row r="1564" spans="20:20" x14ac:dyDescent="0.3">
      <c r="T1564" s="36"/>
    </row>
    <row r="1565" spans="20:20" x14ac:dyDescent="0.3">
      <c r="T1565" s="36"/>
    </row>
    <row r="1566" spans="20:20" x14ac:dyDescent="0.3">
      <c r="T1566" s="36"/>
    </row>
    <row r="1567" spans="20:20" x14ac:dyDescent="0.3">
      <c r="T1567" s="36"/>
    </row>
    <row r="1568" spans="20:20" x14ac:dyDescent="0.3">
      <c r="T1568" s="36"/>
    </row>
    <row r="1569" spans="20:20" x14ac:dyDescent="0.3">
      <c r="T1569" s="36"/>
    </row>
    <row r="1570" spans="20:20" x14ac:dyDescent="0.3">
      <c r="T1570" s="36"/>
    </row>
    <row r="1571" spans="20:20" x14ac:dyDescent="0.3">
      <c r="T1571" s="36"/>
    </row>
    <row r="1572" spans="20:20" x14ac:dyDescent="0.3">
      <c r="T1572" s="36"/>
    </row>
    <row r="1573" spans="20:20" x14ac:dyDescent="0.3">
      <c r="T1573" s="36"/>
    </row>
    <row r="1574" spans="20:20" x14ac:dyDescent="0.3">
      <c r="T1574" s="36"/>
    </row>
    <row r="1575" spans="20:20" x14ac:dyDescent="0.3">
      <c r="T1575" s="36"/>
    </row>
    <row r="1576" spans="20:20" x14ac:dyDescent="0.3">
      <c r="T1576" s="36"/>
    </row>
    <row r="1577" spans="20:20" x14ac:dyDescent="0.3">
      <c r="T1577" s="36"/>
    </row>
    <row r="1578" spans="20:20" x14ac:dyDescent="0.3">
      <c r="T1578" s="36"/>
    </row>
    <row r="1579" spans="20:20" x14ac:dyDescent="0.3">
      <c r="T1579" s="36"/>
    </row>
    <row r="1580" spans="20:20" x14ac:dyDescent="0.3">
      <c r="T1580" s="36"/>
    </row>
    <row r="1581" spans="20:20" x14ac:dyDescent="0.3">
      <c r="T1581" s="36"/>
    </row>
    <row r="1582" spans="20:20" x14ac:dyDescent="0.3">
      <c r="T1582" s="36"/>
    </row>
    <row r="1583" spans="20:20" x14ac:dyDescent="0.3">
      <c r="T1583" s="36"/>
    </row>
    <row r="1584" spans="20:20" x14ac:dyDescent="0.3">
      <c r="T1584" s="36"/>
    </row>
    <row r="1585" spans="20:20" x14ac:dyDescent="0.3">
      <c r="T1585" s="36"/>
    </row>
    <row r="1586" spans="20:20" x14ac:dyDescent="0.3">
      <c r="T1586" s="36"/>
    </row>
    <row r="1587" spans="20:20" x14ac:dyDescent="0.3">
      <c r="T1587" s="36"/>
    </row>
    <row r="1588" spans="20:20" x14ac:dyDescent="0.3">
      <c r="T1588" s="36"/>
    </row>
    <row r="1589" spans="20:20" x14ac:dyDescent="0.3">
      <c r="T1589" s="36"/>
    </row>
    <row r="1590" spans="20:20" x14ac:dyDescent="0.3">
      <c r="T1590" s="36"/>
    </row>
    <row r="1591" spans="20:20" x14ac:dyDescent="0.3">
      <c r="T1591" s="36"/>
    </row>
    <row r="1592" spans="20:20" x14ac:dyDescent="0.3">
      <c r="T1592" s="36"/>
    </row>
    <row r="1593" spans="20:20" x14ac:dyDescent="0.3">
      <c r="T1593" s="36"/>
    </row>
    <row r="1594" spans="20:20" x14ac:dyDescent="0.3">
      <c r="T1594" s="36"/>
    </row>
    <row r="1595" spans="20:20" x14ac:dyDescent="0.3">
      <c r="T1595" s="36"/>
    </row>
    <row r="1596" spans="20:20" x14ac:dyDescent="0.3">
      <c r="T1596" s="36"/>
    </row>
    <row r="1597" spans="20:20" x14ac:dyDescent="0.3">
      <c r="T1597" s="36"/>
    </row>
    <row r="1598" spans="20:20" x14ac:dyDescent="0.3">
      <c r="T1598" s="36"/>
    </row>
    <row r="1599" spans="20:20" x14ac:dyDescent="0.3">
      <c r="T1599" s="36"/>
    </row>
    <row r="1600" spans="20:20" x14ac:dyDescent="0.3">
      <c r="T1600" s="36"/>
    </row>
    <row r="1601" spans="20:20" x14ac:dyDescent="0.3">
      <c r="T1601" s="36"/>
    </row>
    <row r="1602" spans="20:20" x14ac:dyDescent="0.3">
      <c r="T1602" s="36"/>
    </row>
    <row r="1603" spans="20:20" x14ac:dyDescent="0.3">
      <c r="T1603" s="36"/>
    </row>
    <row r="1604" spans="20:20" x14ac:dyDescent="0.3">
      <c r="T1604" s="36"/>
    </row>
    <row r="1605" spans="20:20" x14ac:dyDescent="0.3">
      <c r="T1605" s="36"/>
    </row>
    <row r="1606" spans="20:20" x14ac:dyDescent="0.3">
      <c r="T1606" s="36"/>
    </row>
    <row r="1607" spans="20:20" x14ac:dyDescent="0.3">
      <c r="T1607" s="36"/>
    </row>
    <row r="1608" spans="20:20" x14ac:dyDescent="0.3">
      <c r="T1608" s="36"/>
    </row>
    <row r="1609" spans="20:20" x14ac:dyDescent="0.3">
      <c r="T1609" s="36"/>
    </row>
    <row r="1610" spans="20:20" x14ac:dyDescent="0.3">
      <c r="T1610" s="36"/>
    </row>
    <row r="1611" spans="20:20" x14ac:dyDescent="0.3">
      <c r="T1611" s="36"/>
    </row>
    <row r="1612" spans="20:20" x14ac:dyDescent="0.3">
      <c r="T1612" s="36"/>
    </row>
    <row r="1613" spans="20:20" x14ac:dyDescent="0.3">
      <c r="T1613" s="36"/>
    </row>
    <row r="1614" spans="20:20" x14ac:dyDescent="0.3">
      <c r="T1614" s="36"/>
    </row>
    <row r="1615" spans="20:20" x14ac:dyDescent="0.3">
      <c r="T1615" s="36"/>
    </row>
    <row r="1616" spans="20:20" x14ac:dyDescent="0.3">
      <c r="T1616" s="36"/>
    </row>
    <row r="1617" spans="20:20" x14ac:dyDescent="0.3">
      <c r="T1617" s="36"/>
    </row>
    <row r="1618" spans="20:20" x14ac:dyDescent="0.3">
      <c r="T1618" s="36"/>
    </row>
    <row r="1619" spans="20:20" x14ac:dyDescent="0.3">
      <c r="T1619" s="36"/>
    </row>
    <row r="1620" spans="20:20" x14ac:dyDescent="0.3">
      <c r="T1620" s="36"/>
    </row>
    <row r="1621" spans="20:20" x14ac:dyDescent="0.3">
      <c r="T1621" s="36"/>
    </row>
    <row r="1622" spans="20:20" x14ac:dyDescent="0.3">
      <c r="T1622" s="36"/>
    </row>
    <row r="1623" spans="20:20" x14ac:dyDescent="0.3">
      <c r="T1623" s="36"/>
    </row>
    <row r="1624" spans="20:20" x14ac:dyDescent="0.3">
      <c r="T1624" s="36"/>
    </row>
    <row r="1625" spans="20:20" x14ac:dyDescent="0.3">
      <c r="T1625" s="36"/>
    </row>
    <row r="1626" spans="20:20" x14ac:dyDescent="0.3">
      <c r="T1626" s="36"/>
    </row>
    <row r="1627" spans="20:20" x14ac:dyDescent="0.3">
      <c r="T1627" s="36"/>
    </row>
    <row r="1628" spans="20:20" x14ac:dyDescent="0.3">
      <c r="T1628" s="36"/>
    </row>
    <row r="1629" spans="20:20" x14ac:dyDescent="0.3">
      <c r="T1629" s="36"/>
    </row>
    <row r="1630" spans="20:20" x14ac:dyDescent="0.3">
      <c r="T1630" s="36"/>
    </row>
    <row r="1631" spans="20:20" x14ac:dyDescent="0.3">
      <c r="T1631" s="36"/>
    </row>
    <row r="1632" spans="20:20" x14ac:dyDescent="0.3">
      <c r="T1632" s="36"/>
    </row>
    <row r="1633" spans="20:20" x14ac:dyDescent="0.3">
      <c r="T1633" s="36"/>
    </row>
    <row r="1634" spans="20:20" x14ac:dyDescent="0.3">
      <c r="T1634" s="36"/>
    </row>
    <row r="1635" spans="20:20" x14ac:dyDescent="0.3">
      <c r="T1635" s="36"/>
    </row>
    <row r="1636" spans="20:20" x14ac:dyDescent="0.3">
      <c r="T1636" s="36"/>
    </row>
    <row r="1637" spans="20:20" x14ac:dyDescent="0.3">
      <c r="T1637" s="36"/>
    </row>
    <row r="1638" spans="20:20" x14ac:dyDescent="0.3">
      <c r="T1638" s="36"/>
    </row>
    <row r="1639" spans="20:20" x14ac:dyDescent="0.3">
      <c r="T1639" s="36"/>
    </row>
    <row r="1640" spans="20:20" x14ac:dyDescent="0.3">
      <c r="T1640" s="36"/>
    </row>
    <row r="1641" spans="20:20" x14ac:dyDescent="0.3">
      <c r="T1641" s="36"/>
    </row>
    <row r="1642" spans="20:20" x14ac:dyDescent="0.3">
      <c r="T1642" s="36"/>
    </row>
    <row r="1643" spans="20:20" x14ac:dyDescent="0.3">
      <c r="T1643" s="36"/>
    </row>
    <row r="1644" spans="20:20" x14ac:dyDescent="0.3">
      <c r="T1644" s="36"/>
    </row>
    <row r="1645" spans="20:20" x14ac:dyDescent="0.3">
      <c r="T1645" s="36"/>
    </row>
    <row r="1646" spans="20:20" x14ac:dyDescent="0.3">
      <c r="T1646" s="36"/>
    </row>
    <row r="1647" spans="20:20" x14ac:dyDescent="0.3">
      <c r="T1647" s="36"/>
    </row>
    <row r="1648" spans="20:20" x14ac:dyDescent="0.3">
      <c r="T1648" s="36"/>
    </row>
    <row r="1649" spans="20:20" x14ac:dyDescent="0.3">
      <c r="T1649" s="36"/>
    </row>
    <row r="1650" spans="20:20" x14ac:dyDescent="0.3">
      <c r="T1650" s="36"/>
    </row>
    <row r="1651" spans="20:20" x14ac:dyDescent="0.3">
      <c r="T1651" s="36"/>
    </row>
    <row r="1652" spans="20:20" x14ac:dyDescent="0.3">
      <c r="T1652" s="36"/>
    </row>
    <row r="1653" spans="20:20" x14ac:dyDescent="0.3">
      <c r="T1653" s="36"/>
    </row>
    <row r="1654" spans="20:20" x14ac:dyDescent="0.3">
      <c r="T1654" s="36"/>
    </row>
    <row r="1655" spans="20:20" x14ac:dyDescent="0.3">
      <c r="T1655" s="36"/>
    </row>
    <row r="1656" spans="20:20" x14ac:dyDescent="0.3">
      <c r="T1656" s="36"/>
    </row>
    <row r="1657" spans="20:20" x14ac:dyDescent="0.3">
      <c r="T1657" s="36"/>
    </row>
    <row r="1658" spans="20:20" x14ac:dyDescent="0.3">
      <c r="T1658" s="36"/>
    </row>
    <row r="1659" spans="20:20" x14ac:dyDescent="0.3">
      <c r="T1659" s="36"/>
    </row>
    <row r="1660" spans="20:20" x14ac:dyDescent="0.3">
      <c r="T1660" s="36"/>
    </row>
    <row r="1661" spans="20:20" x14ac:dyDescent="0.3">
      <c r="T1661" s="36"/>
    </row>
    <row r="1662" spans="20:20" x14ac:dyDescent="0.3">
      <c r="T1662" s="36"/>
    </row>
    <row r="1663" spans="20:20" x14ac:dyDescent="0.3">
      <c r="T1663" s="36"/>
    </row>
    <row r="1664" spans="20:20" x14ac:dyDescent="0.3">
      <c r="T1664" s="36"/>
    </row>
    <row r="1665" spans="20:20" x14ac:dyDescent="0.3">
      <c r="T1665" s="36"/>
    </row>
    <row r="1666" spans="20:20" x14ac:dyDescent="0.3">
      <c r="T1666" s="36"/>
    </row>
    <row r="1667" spans="20:20" x14ac:dyDescent="0.3">
      <c r="T1667" s="36"/>
    </row>
    <row r="1668" spans="20:20" x14ac:dyDescent="0.3">
      <c r="T1668" s="36"/>
    </row>
    <row r="1669" spans="20:20" x14ac:dyDescent="0.3">
      <c r="T1669" s="36"/>
    </row>
    <row r="1670" spans="20:20" x14ac:dyDescent="0.3">
      <c r="T1670" s="36"/>
    </row>
    <row r="1671" spans="20:20" x14ac:dyDescent="0.3">
      <c r="T1671" s="36"/>
    </row>
    <row r="1672" spans="20:20" x14ac:dyDescent="0.3">
      <c r="T1672" s="36"/>
    </row>
    <row r="1673" spans="20:20" x14ac:dyDescent="0.3">
      <c r="T1673" s="36"/>
    </row>
    <row r="1674" spans="20:20" x14ac:dyDescent="0.3">
      <c r="T1674" s="36"/>
    </row>
    <row r="1675" spans="20:20" x14ac:dyDescent="0.3">
      <c r="T1675" s="36"/>
    </row>
    <row r="1676" spans="20:20" x14ac:dyDescent="0.3">
      <c r="T1676" s="36"/>
    </row>
    <row r="1677" spans="20:20" x14ac:dyDescent="0.3">
      <c r="T1677" s="36"/>
    </row>
    <row r="1678" spans="20:20" x14ac:dyDescent="0.3">
      <c r="T1678" s="36"/>
    </row>
    <row r="1679" spans="20:20" x14ac:dyDescent="0.3">
      <c r="T1679" s="36"/>
    </row>
    <row r="1680" spans="20:20" x14ac:dyDescent="0.3">
      <c r="T1680" s="36"/>
    </row>
    <row r="1681" spans="20:20" x14ac:dyDescent="0.3">
      <c r="T1681" s="36"/>
    </row>
    <row r="1682" spans="20:20" x14ac:dyDescent="0.3">
      <c r="T1682" s="36"/>
    </row>
    <row r="1683" spans="20:20" x14ac:dyDescent="0.3">
      <c r="T1683" s="36"/>
    </row>
    <row r="1684" spans="20:20" x14ac:dyDescent="0.3">
      <c r="T1684" s="36"/>
    </row>
    <row r="1685" spans="20:20" x14ac:dyDescent="0.3">
      <c r="T1685" s="36"/>
    </row>
    <row r="1686" spans="20:20" x14ac:dyDescent="0.3">
      <c r="T1686" s="36"/>
    </row>
    <row r="1687" spans="20:20" x14ac:dyDescent="0.3">
      <c r="T1687" s="36"/>
    </row>
    <row r="1688" spans="20:20" x14ac:dyDescent="0.3">
      <c r="T1688" s="36"/>
    </row>
    <row r="1689" spans="20:20" x14ac:dyDescent="0.3">
      <c r="T1689" s="36"/>
    </row>
    <row r="1690" spans="20:20" x14ac:dyDescent="0.3">
      <c r="T1690" s="36"/>
    </row>
    <row r="1691" spans="20:20" x14ac:dyDescent="0.3">
      <c r="T1691" s="36"/>
    </row>
    <row r="1692" spans="20:20" x14ac:dyDescent="0.3">
      <c r="T1692" s="36"/>
    </row>
    <row r="1693" spans="20:20" x14ac:dyDescent="0.3">
      <c r="T1693" s="36"/>
    </row>
    <row r="1694" spans="20:20" x14ac:dyDescent="0.3">
      <c r="T1694" s="36"/>
    </row>
    <row r="1695" spans="20:20" x14ac:dyDescent="0.3">
      <c r="T1695" s="36"/>
    </row>
    <row r="1696" spans="20:20" x14ac:dyDescent="0.3">
      <c r="T1696" s="36"/>
    </row>
    <row r="1697" spans="20:20" x14ac:dyDescent="0.3">
      <c r="T1697" s="36"/>
    </row>
    <row r="1698" spans="20:20" x14ac:dyDescent="0.3">
      <c r="T1698" s="36"/>
    </row>
    <row r="1699" spans="20:20" x14ac:dyDescent="0.3">
      <c r="T1699" s="36"/>
    </row>
    <row r="1700" spans="20:20" x14ac:dyDescent="0.3">
      <c r="T1700" s="36"/>
    </row>
    <row r="1701" spans="20:20" x14ac:dyDescent="0.3">
      <c r="T1701" s="36"/>
    </row>
    <row r="1702" spans="20:20" x14ac:dyDescent="0.3">
      <c r="T1702" s="36"/>
    </row>
    <row r="1703" spans="20:20" x14ac:dyDescent="0.3">
      <c r="T1703" s="36"/>
    </row>
    <row r="1704" spans="20:20" x14ac:dyDescent="0.3">
      <c r="T1704" s="36"/>
    </row>
    <row r="1705" spans="20:20" x14ac:dyDescent="0.3">
      <c r="T1705" s="36"/>
    </row>
    <row r="1706" spans="20:20" x14ac:dyDescent="0.3">
      <c r="T1706" s="36"/>
    </row>
    <row r="1707" spans="20:20" x14ac:dyDescent="0.3">
      <c r="T1707" s="36"/>
    </row>
    <row r="1708" spans="20:20" x14ac:dyDescent="0.3">
      <c r="T1708" s="36"/>
    </row>
    <row r="1709" spans="20:20" x14ac:dyDescent="0.3">
      <c r="T1709" s="36"/>
    </row>
    <row r="1710" spans="20:20" x14ac:dyDescent="0.3">
      <c r="T1710" s="36"/>
    </row>
    <row r="1711" spans="20:20" x14ac:dyDescent="0.3">
      <c r="T1711" s="36"/>
    </row>
    <row r="1712" spans="20:20" x14ac:dyDescent="0.3">
      <c r="T1712" s="36"/>
    </row>
    <row r="1713" spans="20:20" x14ac:dyDescent="0.3">
      <c r="T1713" s="36"/>
    </row>
    <row r="1714" spans="20:20" x14ac:dyDescent="0.3">
      <c r="T1714" s="36"/>
    </row>
    <row r="1715" spans="20:20" x14ac:dyDescent="0.3">
      <c r="T1715" s="36"/>
    </row>
    <row r="1716" spans="20:20" x14ac:dyDescent="0.3">
      <c r="T1716" s="36"/>
    </row>
    <row r="1717" spans="20:20" x14ac:dyDescent="0.3">
      <c r="T1717" s="36"/>
    </row>
    <row r="1718" spans="20:20" x14ac:dyDescent="0.3">
      <c r="T1718" s="36"/>
    </row>
    <row r="1719" spans="20:20" x14ac:dyDescent="0.3">
      <c r="T1719" s="36"/>
    </row>
    <row r="1720" spans="20:20" x14ac:dyDescent="0.3">
      <c r="T1720" s="36"/>
    </row>
    <row r="1721" spans="20:20" x14ac:dyDescent="0.3">
      <c r="T1721" s="36"/>
    </row>
    <row r="1722" spans="20:20" x14ac:dyDescent="0.3">
      <c r="T1722" s="36"/>
    </row>
    <row r="1723" spans="20:20" x14ac:dyDescent="0.3">
      <c r="T1723" s="36"/>
    </row>
    <row r="1724" spans="20:20" x14ac:dyDescent="0.3">
      <c r="T1724" s="36"/>
    </row>
    <row r="1725" spans="20:20" x14ac:dyDescent="0.3">
      <c r="T1725" s="36"/>
    </row>
    <row r="1726" spans="20:20" x14ac:dyDescent="0.3">
      <c r="T1726" s="36"/>
    </row>
    <row r="1727" spans="20:20" x14ac:dyDescent="0.3">
      <c r="T1727" s="36"/>
    </row>
    <row r="1728" spans="20:20" x14ac:dyDescent="0.3">
      <c r="T1728" s="36"/>
    </row>
    <row r="1729" spans="20:20" x14ac:dyDescent="0.3">
      <c r="T1729" s="36"/>
    </row>
    <row r="1730" spans="20:20" x14ac:dyDescent="0.3">
      <c r="T1730" s="36"/>
    </row>
    <row r="1731" spans="20:20" x14ac:dyDescent="0.3">
      <c r="T1731" s="36"/>
    </row>
    <row r="1732" spans="20:20" x14ac:dyDescent="0.3">
      <c r="T1732" s="36"/>
    </row>
    <row r="1733" spans="20:20" x14ac:dyDescent="0.3">
      <c r="T1733" s="36"/>
    </row>
    <row r="1734" spans="20:20" x14ac:dyDescent="0.3">
      <c r="T1734" s="36"/>
    </row>
    <row r="1735" spans="20:20" x14ac:dyDescent="0.3">
      <c r="T1735" s="36"/>
    </row>
    <row r="1736" spans="20:20" x14ac:dyDescent="0.3">
      <c r="T1736" s="36"/>
    </row>
    <row r="1737" spans="20:20" x14ac:dyDescent="0.3">
      <c r="T1737" s="36"/>
    </row>
    <row r="1738" spans="20:20" x14ac:dyDescent="0.3">
      <c r="T1738" s="36"/>
    </row>
    <row r="1739" spans="20:20" x14ac:dyDescent="0.3">
      <c r="T1739" s="36"/>
    </row>
    <row r="1740" spans="20:20" x14ac:dyDescent="0.3">
      <c r="T1740" s="36"/>
    </row>
    <row r="1741" spans="20:20" x14ac:dyDescent="0.3">
      <c r="T1741" s="36"/>
    </row>
    <row r="1742" spans="20:20" x14ac:dyDescent="0.3">
      <c r="T1742" s="36"/>
    </row>
  </sheetData>
  <mergeCells count="4">
    <mergeCell ref="H1:L1"/>
    <mergeCell ref="N1:R1"/>
    <mergeCell ref="T1:X1"/>
    <mergeCell ref="E33:G33"/>
  </mergeCells>
  <pageMargins left="0.7" right="0.7" top="0.75" bottom="0.75" header="0.1" footer="0.3"/>
  <pageSetup orientation="portrait" r:id="rId1"/>
  <headerFooter>
    <oddHeader>&amp;L&amp;"Arial,Bold"&amp;8 10:01 PM
&amp;"Arial,Bold"&amp;8 13-01-25
&amp;"Arial,Bold"&amp;8 Accrual Basis&amp;C&amp;"Arial,Bold"&amp;12 Alberta Registered Music Teachers' Association
&amp;"Arial,Bold"&amp;14 Profit &amp;&amp; Loss Budget vs. Actual
&amp;"Arial,Bold"&amp;10 April 2023 through March 2025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15240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91440</xdr:colOff>
                <xdr:row>1</xdr:row>
                <xdr:rowOff>15240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7071C-3A3B-4133-9C9A-ACDC13181637}">
  <dimension ref="A1:J11"/>
  <sheetViews>
    <sheetView workbookViewId="0">
      <selection activeCell="I8" sqref="I8"/>
    </sheetView>
  </sheetViews>
  <sheetFormatPr defaultRowHeight="14.4" x14ac:dyDescent="0.3"/>
  <cols>
    <col min="1" max="1" width="11.109375" customWidth="1"/>
    <col min="2" max="2" width="19.88671875" customWidth="1"/>
    <col min="3" max="3" width="20" customWidth="1"/>
    <col min="4" max="4" width="13.33203125" customWidth="1"/>
  </cols>
  <sheetData>
    <row r="1" spans="1:10" ht="15" thickBot="1" x14ac:dyDescent="0.35">
      <c r="A1" s="19"/>
      <c r="B1" s="19"/>
      <c r="C1" s="20" t="s">
        <v>133</v>
      </c>
      <c r="D1" s="20" t="s">
        <v>140</v>
      </c>
      <c r="E1" s="19"/>
      <c r="F1" s="19"/>
      <c r="G1" s="19"/>
      <c r="H1" s="19"/>
    </row>
    <row r="2" spans="1:10" x14ac:dyDescent="0.3">
      <c r="A2" s="19" t="s">
        <v>134</v>
      </c>
      <c r="B2" s="19"/>
      <c r="C2" s="21"/>
      <c r="D2" s="21"/>
      <c r="E2" s="19"/>
      <c r="F2" s="19"/>
      <c r="G2" s="19"/>
      <c r="H2" s="19"/>
    </row>
    <row r="3" spans="1:10" x14ac:dyDescent="0.3">
      <c r="A3" s="19"/>
      <c r="B3" s="19" t="s">
        <v>135</v>
      </c>
      <c r="C3" s="21">
        <v>400</v>
      </c>
      <c r="D3" s="21">
        <v>400</v>
      </c>
      <c r="E3" s="19"/>
      <c r="F3" s="19"/>
      <c r="G3" s="19"/>
      <c r="H3" s="19"/>
    </row>
    <row r="4" spans="1:10" x14ac:dyDescent="0.3">
      <c r="A4" s="19" t="s">
        <v>136</v>
      </c>
      <c r="B4" s="19"/>
      <c r="C4" s="21">
        <v>600</v>
      </c>
      <c r="D4" s="21">
        <v>600</v>
      </c>
      <c r="E4" s="19" t="s">
        <v>141</v>
      </c>
      <c r="F4" s="19"/>
      <c r="G4" s="19"/>
      <c r="H4" s="19"/>
    </row>
    <row r="5" spans="1:10" x14ac:dyDescent="0.3">
      <c r="A5" s="19" t="s">
        <v>35</v>
      </c>
      <c r="B5" s="19"/>
      <c r="C5" s="21">
        <v>0</v>
      </c>
      <c r="D5" s="21">
        <v>0</v>
      </c>
      <c r="E5" s="19" t="s">
        <v>137</v>
      </c>
      <c r="F5" s="19"/>
      <c r="G5" s="19"/>
      <c r="H5" s="19"/>
    </row>
    <row r="6" spans="1:10" x14ac:dyDescent="0.3">
      <c r="A6" s="19" t="s">
        <v>34</v>
      </c>
      <c r="B6" s="19"/>
      <c r="C6" s="21">
        <v>150</v>
      </c>
      <c r="D6" s="21">
        <v>150</v>
      </c>
      <c r="E6" s="19"/>
      <c r="F6" s="19"/>
      <c r="G6" s="19"/>
      <c r="H6" s="19"/>
    </row>
    <row r="7" spans="1:10" ht="15" thickBot="1" x14ac:dyDescent="0.35">
      <c r="A7" s="19"/>
      <c r="B7" s="19"/>
      <c r="C7" s="22">
        <f>SUM(C3:C6)</f>
        <v>1150</v>
      </c>
      <c r="D7" s="22">
        <f>SUM(D3:D6)</f>
        <v>1150</v>
      </c>
      <c r="E7" s="19"/>
      <c r="F7" s="19"/>
      <c r="G7" s="19"/>
      <c r="H7" s="19"/>
    </row>
    <row r="8" spans="1:10" ht="15" thickTop="1" x14ac:dyDescent="0.3">
      <c r="A8" s="19"/>
      <c r="B8" s="19"/>
      <c r="C8" s="21"/>
      <c r="D8" s="21"/>
      <c r="E8" s="19"/>
      <c r="F8" s="19"/>
      <c r="G8" s="19"/>
      <c r="H8" s="19"/>
    </row>
    <row r="9" spans="1:10" ht="15" thickBot="1" x14ac:dyDescent="0.35">
      <c r="A9" s="19" t="s">
        <v>138</v>
      </c>
      <c r="B9" s="19"/>
      <c r="C9" s="21"/>
      <c r="D9" s="22">
        <f>C7+D7</f>
        <v>2300</v>
      </c>
      <c r="E9" s="19"/>
      <c r="F9" s="19"/>
      <c r="G9" s="19"/>
      <c r="H9" s="19"/>
    </row>
    <row r="10" spans="1:10" ht="15" thickTop="1" x14ac:dyDescent="0.3">
      <c r="A10" s="19"/>
      <c r="B10" s="19"/>
      <c r="C10" s="21"/>
      <c r="D10" s="21"/>
      <c r="E10" s="19"/>
      <c r="F10" s="19"/>
      <c r="G10" s="19"/>
      <c r="H10" s="19"/>
    </row>
    <row r="11" spans="1:10" ht="16.2" x14ac:dyDescent="0.3">
      <c r="A11" s="78" t="s">
        <v>139</v>
      </c>
      <c r="B11" s="78"/>
      <c r="C11" s="78"/>
      <c r="D11" s="78"/>
      <c r="E11" s="78"/>
      <c r="F11" s="78"/>
      <c r="G11" s="78"/>
      <c r="H11" s="78"/>
      <c r="I11" s="78"/>
      <c r="J11" s="78"/>
    </row>
  </sheetData>
  <mergeCells count="1"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F8E98-C144-470B-BA6D-4F4174AFB1A5}">
  <dimension ref="A1:F30"/>
  <sheetViews>
    <sheetView workbookViewId="0">
      <selection activeCell="C3" sqref="C3:E3"/>
    </sheetView>
  </sheetViews>
  <sheetFormatPr defaultRowHeight="14.4" x14ac:dyDescent="0.3"/>
  <cols>
    <col min="3" max="3" width="12" customWidth="1"/>
    <col min="4" max="4" width="49.5546875" bestFit="1" customWidth="1"/>
  </cols>
  <sheetData>
    <row r="1" spans="1:6" ht="15.6" x14ac:dyDescent="0.3">
      <c r="A1" s="23" t="s">
        <v>142</v>
      </c>
      <c r="B1" s="24"/>
      <c r="E1" s="25"/>
      <c r="F1" s="25"/>
    </row>
    <row r="2" spans="1:6" x14ac:dyDescent="0.3">
      <c r="A2" s="2"/>
      <c r="C2" s="13" t="s">
        <v>149</v>
      </c>
      <c r="E2" s="25"/>
      <c r="F2" s="25"/>
    </row>
    <row r="3" spans="1:6" x14ac:dyDescent="0.3">
      <c r="A3" s="2"/>
      <c r="C3" s="79" t="s">
        <v>166</v>
      </c>
      <c r="D3" s="79"/>
      <c r="E3" s="79"/>
      <c r="F3" s="25"/>
    </row>
    <row r="4" spans="1:6" x14ac:dyDescent="0.3">
      <c r="A4" s="2"/>
      <c r="C4" s="13"/>
      <c r="E4" s="25"/>
      <c r="F4" s="25"/>
    </row>
    <row r="5" spans="1:6" x14ac:dyDescent="0.3">
      <c r="A5" s="2" t="s">
        <v>31</v>
      </c>
      <c r="B5" s="2"/>
      <c r="C5" s="2"/>
      <c r="D5" s="2"/>
      <c r="E5" s="2" t="s">
        <v>150</v>
      </c>
      <c r="F5" s="26"/>
    </row>
    <row r="6" spans="1:6" x14ac:dyDescent="0.3">
      <c r="A6" s="2"/>
      <c r="B6" s="2" t="s">
        <v>32</v>
      </c>
      <c r="C6" s="2"/>
      <c r="D6" s="2"/>
      <c r="E6" s="4"/>
      <c r="F6" s="27"/>
    </row>
    <row r="7" spans="1:6" x14ac:dyDescent="0.3">
      <c r="A7" s="2"/>
      <c r="B7" s="2"/>
      <c r="C7" s="28" t="s">
        <v>33</v>
      </c>
      <c r="D7" s="29"/>
      <c r="E7" s="26"/>
      <c r="F7" s="27"/>
    </row>
    <row r="8" spans="1:6" x14ac:dyDescent="0.3">
      <c r="A8" s="2"/>
      <c r="B8" s="2"/>
      <c r="C8" s="2" t="s">
        <v>143</v>
      </c>
      <c r="D8" s="30">
        <v>180</v>
      </c>
      <c r="E8" s="27" t="s">
        <v>160</v>
      </c>
      <c r="F8" s="27"/>
    </row>
    <row r="9" spans="1:6" x14ac:dyDescent="0.3">
      <c r="A9" s="2"/>
      <c r="B9" s="2"/>
      <c r="C9" s="2"/>
      <c r="D9" s="4" t="s">
        <v>151</v>
      </c>
      <c r="E9" s="27">
        <v>360</v>
      </c>
      <c r="F9" s="2"/>
    </row>
    <row r="10" spans="1:6" x14ac:dyDescent="0.3">
      <c r="A10" s="2"/>
      <c r="B10" s="2"/>
      <c r="C10" s="2"/>
      <c r="D10" s="4" t="s">
        <v>152</v>
      </c>
      <c r="E10" s="27">
        <f>$D8*2/2</f>
        <v>180</v>
      </c>
      <c r="F10" s="2"/>
    </row>
    <row r="11" spans="1:6" x14ac:dyDescent="0.3">
      <c r="A11" s="2"/>
      <c r="B11" s="2"/>
      <c r="C11" s="2"/>
      <c r="D11" s="4" t="s">
        <v>153</v>
      </c>
      <c r="E11" s="27">
        <v>180</v>
      </c>
      <c r="F11" s="2"/>
    </row>
    <row r="12" spans="1:6" x14ac:dyDescent="0.3">
      <c r="A12" s="2"/>
      <c r="B12" s="2"/>
      <c r="C12" s="2"/>
      <c r="D12" s="4" t="s">
        <v>154</v>
      </c>
      <c r="E12" s="27"/>
      <c r="F12" s="2"/>
    </row>
    <row r="13" spans="1:6" x14ac:dyDescent="0.3">
      <c r="A13" s="2"/>
      <c r="B13" s="2"/>
      <c r="C13" s="2"/>
      <c r="D13" s="4" t="s">
        <v>155</v>
      </c>
      <c r="E13" s="27">
        <v>360</v>
      </c>
      <c r="F13" s="2" t="s">
        <v>165</v>
      </c>
    </row>
    <row r="14" spans="1:6" x14ac:dyDescent="0.3">
      <c r="A14" s="2"/>
      <c r="B14" s="2"/>
      <c r="C14" s="2"/>
      <c r="D14" s="4" t="s">
        <v>156</v>
      </c>
      <c r="E14" s="27"/>
      <c r="F14" s="2"/>
    </row>
    <row r="15" spans="1:6" ht="15" thickBot="1" x14ac:dyDescent="0.35">
      <c r="A15" s="2"/>
      <c r="B15" s="2"/>
      <c r="C15" s="2"/>
      <c r="D15" s="4" t="s">
        <v>157</v>
      </c>
      <c r="E15" s="31">
        <v>360</v>
      </c>
      <c r="F15" s="2" t="s">
        <v>165</v>
      </c>
    </row>
    <row r="16" spans="1:6" x14ac:dyDescent="0.3">
      <c r="A16" s="2"/>
      <c r="B16" s="2"/>
      <c r="C16" s="2"/>
      <c r="D16" s="2" t="s">
        <v>146</v>
      </c>
      <c r="E16" s="32">
        <f>SUM(E9:E15)</f>
        <v>1440</v>
      </c>
      <c r="F16" s="2"/>
    </row>
    <row r="17" spans="1:6" x14ac:dyDescent="0.3">
      <c r="A17" s="2"/>
      <c r="B17" s="2"/>
      <c r="C17" s="2" t="s">
        <v>34</v>
      </c>
      <c r="D17" s="4" t="s">
        <v>158</v>
      </c>
      <c r="E17" s="25"/>
      <c r="F17" s="27"/>
    </row>
    <row r="18" spans="1:6" x14ac:dyDescent="0.3">
      <c r="A18" s="2"/>
      <c r="B18" s="2"/>
      <c r="C18" s="2"/>
      <c r="D18" s="2" t="s">
        <v>147</v>
      </c>
      <c r="E18" s="32">
        <v>800</v>
      </c>
      <c r="F18" s="27" t="s">
        <v>159</v>
      </c>
    </row>
    <row r="19" spans="1:6" x14ac:dyDescent="0.3">
      <c r="A19" s="2"/>
      <c r="B19" s="2"/>
      <c r="C19" s="2" t="s">
        <v>35</v>
      </c>
      <c r="D19" s="2"/>
      <c r="E19" s="27"/>
      <c r="F19" s="27"/>
    </row>
    <row r="20" spans="1:6" x14ac:dyDescent="0.3">
      <c r="A20" s="2"/>
      <c r="B20" s="2"/>
      <c r="C20" s="2"/>
      <c r="D20" s="4" t="s">
        <v>164</v>
      </c>
      <c r="E20" s="27">
        <f>0.61*700*2</f>
        <v>854</v>
      </c>
      <c r="F20" s="27"/>
    </row>
    <row r="21" spans="1:6" x14ac:dyDescent="0.3">
      <c r="A21" s="2"/>
      <c r="B21" s="2"/>
      <c r="C21" s="2"/>
      <c r="D21" s="4" t="s">
        <v>162</v>
      </c>
      <c r="E21" s="27">
        <f>0.61*299*3</f>
        <v>547.16999999999996</v>
      </c>
      <c r="F21" s="27"/>
    </row>
    <row r="22" spans="1:6" x14ac:dyDescent="0.3">
      <c r="A22" s="2"/>
      <c r="B22" s="2"/>
      <c r="C22" s="2"/>
      <c r="D22" s="4" t="s">
        <v>163</v>
      </c>
      <c r="E22" s="27">
        <f>0.61*310*2</f>
        <v>378.2</v>
      </c>
      <c r="F22" s="27"/>
    </row>
    <row r="23" spans="1:6" x14ac:dyDescent="0.3">
      <c r="A23" s="2"/>
      <c r="B23" s="2"/>
      <c r="C23" s="2"/>
      <c r="D23" s="4" t="s">
        <v>144</v>
      </c>
      <c r="E23" s="27">
        <v>0</v>
      </c>
      <c r="F23" s="27"/>
    </row>
    <row r="24" spans="1:6" x14ac:dyDescent="0.3">
      <c r="A24" s="2"/>
      <c r="B24" s="2"/>
      <c r="C24" s="2"/>
      <c r="D24" s="4" t="s">
        <v>161</v>
      </c>
      <c r="E24" s="27">
        <v>400</v>
      </c>
      <c r="F24" s="27"/>
    </row>
    <row r="25" spans="1:6" x14ac:dyDescent="0.3">
      <c r="A25" s="2"/>
      <c r="B25" s="2"/>
      <c r="C25" s="2"/>
      <c r="D25" s="4" t="s">
        <v>145</v>
      </c>
      <c r="E25" s="27">
        <f>0.35*529*2</f>
        <v>370.29999999999995</v>
      </c>
      <c r="F25" s="27"/>
    </row>
    <row r="26" spans="1:6" ht="15" thickBot="1" x14ac:dyDescent="0.35">
      <c r="A26" s="2"/>
      <c r="B26" s="2"/>
      <c r="C26" s="2"/>
      <c r="D26" s="4" t="s">
        <v>157</v>
      </c>
      <c r="E26" s="31">
        <f>0.61*612</f>
        <v>373.32</v>
      </c>
      <c r="F26" s="27"/>
    </row>
    <row r="27" spans="1:6" ht="15" thickBot="1" x14ac:dyDescent="0.35">
      <c r="A27" s="2"/>
      <c r="B27" s="2"/>
      <c r="C27" s="2"/>
      <c r="D27" s="2" t="s">
        <v>148</v>
      </c>
      <c r="E27" s="33">
        <f>SUM(E20:E26)</f>
        <v>2922.9900000000002</v>
      </c>
      <c r="F27" s="32"/>
    </row>
    <row r="28" spans="1:6" x14ac:dyDescent="0.3">
      <c r="A28" s="2"/>
      <c r="B28" s="2" t="s">
        <v>37</v>
      </c>
      <c r="C28" s="2"/>
      <c r="D28" s="2"/>
      <c r="E28" s="32">
        <f>E27+E18+E16</f>
        <v>5162.99</v>
      </c>
      <c r="F28" s="32"/>
    </row>
    <row r="29" spans="1:6" x14ac:dyDescent="0.3">
      <c r="A29" s="2"/>
      <c r="B29" s="2"/>
      <c r="C29" s="2"/>
      <c r="D29" s="2"/>
      <c r="E29" s="32"/>
      <c r="F29" s="32"/>
    </row>
    <row r="30" spans="1:6" x14ac:dyDescent="0.3">
      <c r="A30" s="2"/>
      <c r="B30" s="2"/>
      <c r="C30" s="2"/>
      <c r="D30" s="2"/>
      <c r="E30" s="32"/>
      <c r="F30" s="32"/>
    </row>
  </sheetData>
  <mergeCells count="1"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</vt:lpstr>
      <vt:lpstr>CFMTA Delegate Expenses</vt:lpstr>
      <vt:lpstr>AGM Board Travel</vt:lpstr>
      <vt:lpstr>Budget!OLE_LINK1</vt:lpstr>
      <vt:lpstr>Budget!Print_Titles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Alberta Registered Music Teachers' Association</dc:creator>
  <cp:lastModifiedBy>Alberta Registered Music Teachers' Association</cp:lastModifiedBy>
  <dcterms:created xsi:type="dcterms:W3CDTF">2025-01-14T05:01:50Z</dcterms:created>
  <dcterms:modified xsi:type="dcterms:W3CDTF">2025-01-27T20:24:22Z</dcterms:modified>
</cp:coreProperties>
</file>